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6760" firstSheet="3" activeTab="4"/>
  </bookViews>
  <sheets>
    <sheet name="Overall - Table 1 - Table 1" sheetId="1" r:id="rId1"/>
    <sheet name="by Vaccine Group - Table 1 - Ta" sheetId="2" r:id="rId2"/>
    <sheet name="by age group - Table 1 - Table " sheetId="3" r:id="rId3"/>
    <sheet name="by Insurance - Table 1 - Table " sheetId="4" r:id="rId4"/>
    <sheet name="Immunization, by Ethnicity - Ta" sheetId="5" r:id="rId5"/>
  </sheets>
  <definedNames/>
  <calcPr fullCalcOnLoad="1"/>
</workbook>
</file>

<file path=xl/sharedStrings.xml><?xml version="1.0" encoding="utf-8"?>
<sst xmlns="http://schemas.openxmlformats.org/spreadsheetml/2006/main" count="265" uniqueCount="49">
  <si>
    <t>Number of Childhood Vaccines Administered, Rhode Island, 2019-2020</t>
  </si>
  <si>
    <t>March</t>
  </si>
  <si>
    <t>April</t>
  </si>
  <si>
    <t>May</t>
  </si>
  <si>
    <t>Total</t>
  </si>
  <si>
    <t>Vaccine Doses Administered</t>
  </si>
  <si>
    <t>% change</t>
  </si>
  <si>
    <t>TOTAL</t>
  </si>
  <si>
    <t>Source: RIDOH, Center for Health Data and Analysis, KIDSNET</t>
  </si>
  <si>
    <t>last updated 6/18/2020</t>
  </si>
  <si>
    <t>Number of Lead Screening Tests, Rhode Island, 2019-2020</t>
  </si>
  <si>
    <t># ChildrenTested</t>
  </si>
  <si>
    <t># Tests</t>
  </si>
  <si>
    <t>last updated 6/19/2020</t>
  </si>
  <si>
    <t>Vaccine Group</t>
  </si>
  <si>
    <t>Hepatitis B</t>
  </si>
  <si>
    <t>DTaP/DT/Tdap/Td</t>
  </si>
  <si>
    <t>HPV</t>
  </si>
  <si>
    <t>Hepatitis A</t>
  </si>
  <si>
    <t>Hib</t>
  </si>
  <si>
    <t>Influenza</t>
  </si>
  <si>
    <t>MMR</t>
  </si>
  <si>
    <t>MenACWY</t>
  </si>
  <si>
    <t>MenB</t>
  </si>
  <si>
    <t>Other</t>
  </si>
  <si>
    <t>*</t>
  </si>
  <si>
    <t>Pneumo</t>
  </si>
  <si>
    <t>Polio</t>
  </si>
  <si>
    <t>Rotavirus</t>
  </si>
  <si>
    <t>Varicella</t>
  </si>
  <si>
    <t>* % may be an unstable estimate due to small numbers</t>
  </si>
  <si>
    <t>Number of Childhood Vaccines Administered, Rhode Island, 2019-2020, By age group</t>
  </si>
  <si>
    <t>&lt; 2 y</t>
  </si>
  <si>
    <t>&gt;=2y and &lt;7y</t>
  </si>
  <si>
    <t>&gt;=7y and &lt;19y</t>
  </si>
  <si>
    <t>Source: RIDOH, Center for Health Data and Analysis, KIDSNET                                                                                                                                                                                                                                                        last updated 6/18/2020</t>
  </si>
  <si>
    <t>Number of Lead Screening Tests, Rhode Island, 2019-2020, By age group</t>
  </si>
  <si>
    <t>&gt;=7y</t>
  </si>
  <si>
    <t>Source: RIDOH, Center for Health Data and Analysis, KIDSNET                                                     last updated 6/19/2020</t>
  </si>
  <si>
    <t>last updated 5/22/2020</t>
  </si>
  <si>
    <t>Number of Childhood Vaccines Administered, Rhode Island, 2019-2020, by current insurance status</t>
  </si>
  <si>
    <t>Doses Administered</t>
  </si>
  <si>
    <t>Public Ins.</t>
  </si>
  <si>
    <t>Private Ins</t>
  </si>
  <si>
    <t>Note: Insurance status is based on date of data analysis, not date of vaccine administration.  Does not include children with unknown or no insurance.</t>
  </si>
  <si>
    <t>Note: Insurance status is based on date of data analysis, not date of lead test.  Does not include children with unknown or no insurance.</t>
  </si>
  <si>
    <t>Number of Childhood Vaccines Administered, Rhode Island, 2019-2020, by Hispanic Ethnicity</t>
  </si>
  <si>
    <t>Hispanic</t>
  </si>
  <si>
    <t>Non-Hispanic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</si>
</sst>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%"/>
  </numFmts>
  <fonts count="38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0"/>
      <color indexed="9"/>
      <name val="Helvetica Neue"/>
      <family val="0"/>
    </font>
    <font>
      <sz val="10"/>
      <color indexed="9"/>
      <name val="Helvetica Neu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18"/>
      </right>
      <top style="thin">
        <color indexed="11"/>
      </top>
      <bottom style="thin">
        <color indexed="11"/>
      </bottom>
    </border>
    <border>
      <left>
        <color indexed="18"/>
      </left>
      <right>
        <color indexed="18"/>
      </right>
      <top style="thin">
        <color indexed="11"/>
      </top>
      <bottom style="thin">
        <color indexed="11"/>
      </bottom>
    </border>
    <border>
      <left>
        <color indexed="18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18"/>
      </bottom>
    </border>
    <border>
      <left style="thin">
        <color indexed="19"/>
      </left>
      <right style="thin">
        <color indexed="9"/>
      </right>
      <top style="thin">
        <color indexed="19"/>
      </top>
      <bottom style="thin">
        <color indexed="19"/>
      </bottom>
    </border>
    <border>
      <left style="thin">
        <color indexed="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9"/>
      </left>
      <right>
        <color indexed="18"/>
      </right>
      <top style="thin">
        <color indexed="19"/>
      </top>
      <bottom style="thin">
        <color indexed="19"/>
      </bottom>
    </border>
    <border>
      <left>
        <color indexed="18"/>
      </left>
      <right>
        <color indexed="18"/>
      </right>
      <top style="thin">
        <color indexed="19"/>
      </top>
      <bottom style="thin">
        <color indexed="19"/>
      </bottom>
    </border>
    <border>
      <left>
        <color indexed="18"/>
      </left>
      <right style="thin">
        <color indexed="9"/>
      </right>
      <top style="thin">
        <color indexed="19"/>
      </top>
      <bottom style="thin">
        <color indexed="19"/>
      </bottom>
    </border>
    <border>
      <left style="thin">
        <color indexed="9"/>
      </left>
      <right>
        <color indexed="18"/>
      </right>
      <top style="thin">
        <color indexed="19"/>
      </top>
      <bottom>
        <color indexed="18"/>
      </bottom>
    </border>
    <border>
      <left>
        <color indexed="18"/>
      </left>
      <right>
        <color indexed="18"/>
      </right>
      <top style="thin">
        <color indexed="19"/>
      </top>
      <bottom>
        <color indexed="18"/>
      </bottom>
    </border>
    <border>
      <left>
        <color indexed="18"/>
      </left>
      <right style="thin">
        <color indexed="9"/>
      </right>
      <top style="thin">
        <color indexed="19"/>
      </top>
      <bottom>
        <color indexed="18"/>
      </bottom>
    </border>
    <border>
      <left>
        <color indexed="18"/>
      </left>
      <right style="thin">
        <color indexed="18"/>
      </right>
      <top>
        <color indexed="18"/>
      </top>
      <bottom>
        <color indexed="18"/>
      </bottom>
    </border>
    <border>
      <left style="thin">
        <color indexed="9"/>
      </left>
      <right>
        <color indexed="18"/>
      </right>
      <top>
        <color indexed="18"/>
      </top>
      <bottom style="thin">
        <color indexed="19"/>
      </bottom>
    </border>
    <border>
      <left>
        <color indexed="18"/>
      </left>
      <right>
        <color indexed="18"/>
      </right>
      <top>
        <color indexed="18"/>
      </top>
      <bottom style="thin">
        <color indexed="19"/>
      </bottom>
    </border>
    <border>
      <left>
        <color indexed="18"/>
      </left>
      <right style="thin">
        <color indexed="9"/>
      </right>
      <top>
        <color indexed="18"/>
      </top>
      <bottom style="thin">
        <color indexed="19"/>
      </bottom>
    </border>
    <border>
      <left>
        <color indexed="18"/>
      </left>
      <right style="thin">
        <color indexed="18"/>
      </right>
      <top>
        <color indexed="18"/>
      </top>
      <bottom style="thin">
        <color indexed="19"/>
      </bottom>
    </border>
    <border>
      <left style="thin">
        <color indexed="9"/>
      </left>
      <right style="thin">
        <color indexed="19"/>
      </right>
      <top style="thin">
        <color indexed="19"/>
      </top>
      <bottom style="thin">
        <color indexed="9"/>
      </bottom>
    </border>
    <border>
      <left style="thin">
        <color indexed="19"/>
      </left>
      <right style="thin">
        <color indexed="9"/>
      </right>
      <top style="thin">
        <color indexed="19"/>
      </top>
      <bottom style="thin">
        <color indexed="9"/>
      </bottom>
    </border>
    <border>
      <left style="thin">
        <color indexed="19"/>
      </left>
      <right>
        <color indexed="18"/>
      </right>
      <top style="thin">
        <color indexed="19"/>
      </top>
      <bottom>
        <color indexed="18"/>
      </bottom>
    </border>
    <border>
      <left>
        <color indexed="18"/>
      </left>
      <right style="thin">
        <color indexed="18"/>
      </right>
      <top style="thin">
        <color indexed="19"/>
      </top>
      <bottom>
        <color indexed="18"/>
      </bottom>
    </border>
    <border>
      <left style="thin">
        <color indexed="19"/>
      </left>
      <right>
        <color indexed="18"/>
      </right>
      <top>
        <color indexed="18"/>
      </top>
      <bottom>
        <color indexed="18"/>
      </bottom>
    </border>
    <border>
      <left style="thin">
        <color indexed="19"/>
      </left>
      <right>
        <color indexed="18"/>
      </right>
      <top>
        <color indexed="18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18"/>
      </top>
      <bottom>
        <color indexed="18"/>
      </bottom>
    </border>
    <border>
      <left style="thin">
        <color indexed="19"/>
      </left>
      <right style="thin">
        <color indexed="19"/>
      </right>
      <top>
        <color indexed="18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18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9"/>
      </bottom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9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9"/>
      </bottom>
    </border>
    <border>
      <left style="thin">
        <color indexed="22"/>
      </left>
      <right>
        <color indexed="18"/>
      </right>
      <top style="thin">
        <color indexed="22"/>
      </top>
      <bottom style="thin">
        <color indexed="9"/>
      </bottom>
    </border>
    <border>
      <left style="thin">
        <color indexed="19"/>
      </left>
      <right style="thin">
        <color indexed="19"/>
      </right>
      <top style="thin">
        <color indexed="9"/>
      </top>
      <bottom style="thin">
        <color indexed="19"/>
      </bottom>
    </border>
    <border>
      <left style="thin">
        <color indexed="9"/>
      </left>
      <right style="thin">
        <color indexed="19"/>
      </right>
      <top style="thin">
        <color indexed="9"/>
      </top>
      <bottom style="thin">
        <color indexed="9"/>
      </bottom>
    </border>
    <border>
      <left style="thin">
        <color indexed="1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9"/>
      </left>
      <right>
        <color indexed="18"/>
      </right>
      <top style="thin">
        <color indexed="19"/>
      </top>
      <bottom style="thin">
        <color indexed="1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9"/>
      </right>
      <top style="thin">
        <color indexed="9"/>
      </top>
      <bottom style="thin">
        <color indexed="19"/>
      </bottom>
    </border>
    <border>
      <left style="thin">
        <color indexed="19"/>
      </left>
      <right style="thin">
        <color indexed="9"/>
      </right>
      <top style="thin">
        <color indexed="9"/>
      </top>
      <bottom style="thin">
        <color indexed="19"/>
      </bottom>
    </border>
    <border>
      <left style="thin">
        <color indexed="9"/>
      </left>
      <right>
        <color indexed="18"/>
      </right>
      <top style="thin">
        <color indexed="9"/>
      </top>
      <bottom style="thin">
        <color indexed="21"/>
      </bottom>
    </border>
    <border>
      <left>
        <color indexed="18"/>
      </left>
      <right>
        <color indexed="18"/>
      </right>
      <top style="thin">
        <color indexed="9"/>
      </top>
      <bottom style="thin">
        <color indexed="21"/>
      </bottom>
    </border>
    <border>
      <left>
        <color indexed="18"/>
      </left>
      <right style="thin">
        <color indexed="9"/>
      </right>
      <top style="thin">
        <color indexed="9"/>
      </top>
      <bottom style="thin">
        <color indexed="21"/>
      </bottom>
    </border>
    <border>
      <left style="thin">
        <color indexed="9"/>
      </left>
      <right>
        <color indexed="18"/>
      </right>
      <top style="thin">
        <color indexed="9"/>
      </top>
      <bottom style="thin">
        <color indexed="22"/>
      </bottom>
    </border>
    <border>
      <left>
        <color indexed="18"/>
      </left>
      <right>
        <color indexed="18"/>
      </right>
      <top style="thin">
        <color indexed="9"/>
      </top>
      <bottom style="thin">
        <color indexed="22"/>
      </bottom>
    </border>
    <border>
      <left>
        <color indexed="18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18"/>
      </left>
      <right style="thin">
        <color indexed="19"/>
      </right>
      <top>
        <color indexed="18"/>
      </top>
      <bottom>
        <color indexed="18"/>
      </bottom>
    </border>
    <border>
      <left style="thin">
        <color indexed="19"/>
      </left>
      <right style="thin">
        <color indexed="18"/>
      </right>
      <top>
        <color indexed="18"/>
      </top>
      <bottom>
        <color indexed="18"/>
      </bottom>
    </border>
    <border>
      <left style="thin">
        <color indexed="9"/>
      </left>
      <right>
        <color indexed="18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9"/>
      </bottom>
    </border>
    <border>
      <left style="thin">
        <color indexed="9"/>
      </left>
      <right>
        <color indexed="18"/>
      </right>
      <top style="thin">
        <color indexed="9"/>
      </top>
      <bottom style="thin">
        <color indexed="1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4" borderId="11" xfId="0" applyNumberFormat="1" applyFont="1" applyFill="1" applyBorder="1" applyAlignment="1">
      <alignment vertical="top"/>
    </xf>
    <xf numFmtId="0" fontId="3" fillId="34" borderId="11" xfId="0" applyNumberFormat="1" applyFont="1" applyFill="1" applyBorder="1" applyAlignment="1">
      <alignment vertical="top"/>
    </xf>
    <xf numFmtId="0" fontId="3" fillId="34" borderId="10" xfId="0" applyNumberFormat="1" applyFont="1" applyFill="1" applyBorder="1" applyAlignment="1">
      <alignment vertical="top"/>
    </xf>
    <xf numFmtId="0" fontId="2" fillId="33" borderId="12" xfId="0" applyNumberFormat="1" applyFont="1" applyFill="1" applyBorder="1" applyAlignment="1">
      <alignment horizontal="left" vertical="top" wrapText="1"/>
    </xf>
    <xf numFmtId="0" fontId="3" fillId="35" borderId="13" xfId="0" applyNumberFormat="1" applyFont="1" applyFill="1" applyBorder="1" applyAlignment="1">
      <alignment vertical="top"/>
    </xf>
    <xf numFmtId="0" fontId="3" fillId="35" borderId="13" xfId="0" applyNumberFormat="1" applyFont="1" applyFill="1" applyBorder="1" applyAlignment="1">
      <alignment horizontal="center" vertical="top"/>
    </xf>
    <xf numFmtId="0" fontId="3" fillId="34" borderId="14" xfId="0" applyNumberFormat="1" applyFont="1" applyFill="1" applyBorder="1" applyAlignment="1">
      <alignment vertical="top"/>
    </xf>
    <xf numFmtId="0" fontId="3" fillId="35" borderId="13" xfId="0" applyNumberFormat="1" applyFont="1" applyFill="1" applyBorder="1" applyAlignment="1">
      <alignment vertical="top" wrapText="1"/>
    </xf>
    <xf numFmtId="0" fontId="3" fillId="36" borderId="13" xfId="0" applyNumberFormat="1" applyFont="1" applyFill="1" applyBorder="1" applyAlignment="1">
      <alignment horizontal="right" vertical="top"/>
    </xf>
    <xf numFmtId="0" fontId="3" fillId="37" borderId="13" xfId="0" applyNumberFormat="1" applyFont="1" applyFill="1" applyBorder="1" applyAlignment="1">
      <alignment horizontal="center" vertical="top"/>
    </xf>
    <xf numFmtId="164" fontId="3" fillId="37" borderId="13" xfId="0" applyNumberFormat="1" applyFont="1" applyFill="1" applyBorder="1" applyAlignment="1">
      <alignment horizontal="center" vertical="top"/>
    </xf>
    <xf numFmtId="0" fontId="3" fillId="38" borderId="13" xfId="0" applyNumberFormat="1" applyFont="1" applyFill="1" applyBorder="1" applyAlignment="1">
      <alignment horizontal="center" vertical="top"/>
    </xf>
    <xf numFmtId="164" fontId="3" fillId="38" borderId="13" xfId="0" applyNumberFormat="1" applyFont="1" applyFill="1" applyBorder="1" applyAlignment="1">
      <alignment horizontal="center" vertical="top"/>
    </xf>
    <xf numFmtId="0" fontId="3" fillId="34" borderId="15" xfId="0" applyNumberFormat="1" applyFont="1" applyFill="1" applyBorder="1" applyAlignment="1">
      <alignment vertical="top"/>
    </xf>
    <xf numFmtId="0" fontId="3" fillId="34" borderId="15" xfId="0" applyNumberFormat="1" applyFont="1" applyFill="1" applyBorder="1" applyAlignment="1">
      <alignment horizontal="center" vertical="top"/>
    </xf>
    <xf numFmtId="0" fontId="3" fillId="36" borderId="13" xfId="0" applyNumberFormat="1" applyFont="1" applyFill="1" applyBorder="1" applyAlignment="1">
      <alignment vertical="top"/>
    </xf>
    <xf numFmtId="0" fontId="3" fillId="39" borderId="13" xfId="0" applyNumberFormat="1" applyFont="1" applyFill="1" applyBorder="1" applyAlignment="1">
      <alignment horizontal="center" vertical="top"/>
    </xf>
    <xf numFmtId="164" fontId="3" fillId="39" borderId="13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horizontal="left" vertical="top" wrapText="1"/>
    </xf>
    <xf numFmtId="0" fontId="3" fillId="34" borderId="17" xfId="0" applyNumberFormat="1" applyFont="1" applyFill="1" applyBorder="1" applyAlignment="1">
      <alignment vertical="top"/>
    </xf>
    <xf numFmtId="0" fontId="3" fillId="34" borderId="18" xfId="0" applyNumberFormat="1" applyFont="1" applyFill="1" applyBorder="1" applyAlignment="1">
      <alignment vertical="top"/>
    </xf>
    <xf numFmtId="0" fontId="2" fillId="33" borderId="19" xfId="0" applyNumberFormat="1" applyFont="1" applyFill="1" applyBorder="1" applyAlignment="1">
      <alignment horizontal="center" vertical="top" wrapText="1"/>
    </xf>
    <xf numFmtId="0" fontId="2" fillId="33" borderId="19" xfId="0" applyNumberFormat="1" applyFont="1" applyFill="1" applyBorder="1" applyAlignment="1">
      <alignment horizontal="left" vertical="top" wrapText="1"/>
    </xf>
    <xf numFmtId="0" fontId="2" fillId="34" borderId="20" xfId="0" applyNumberFormat="1" applyFont="1" applyFill="1" applyBorder="1" applyAlignment="1">
      <alignment vertical="top"/>
    </xf>
    <xf numFmtId="0" fontId="3" fillId="34" borderId="21" xfId="0" applyNumberFormat="1" applyFont="1" applyFill="1" applyBorder="1" applyAlignment="1">
      <alignment vertical="top"/>
    </xf>
    <xf numFmtId="0" fontId="3" fillId="35" borderId="22" xfId="0" applyNumberFormat="1" applyFont="1" applyFill="1" applyBorder="1" applyAlignment="1">
      <alignment vertical="top"/>
    </xf>
    <xf numFmtId="0" fontId="3" fillId="35" borderId="22" xfId="0" applyNumberFormat="1" applyFont="1" applyFill="1" applyBorder="1" applyAlignment="1">
      <alignment vertical="top" wrapText="1"/>
    </xf>
    <xf numFmtId="0" fontId="3" fillId="35" borderId="23" xfId="0" applyNumberFormat="1" applyFont="1" applyFill="1" applyBorder="1" applyAlignment="1">
      <alignment horizontal="center" vertical="top"/>
    </xf>
    <xf numFmtId="0" fontId="3" fillId="35" borderId="19" xfId="0" applyNumberFormat="1" applyFont="1" applyFill="1" applyBorder="1" applyAlignment="1">
      <alignment horizontal="center" vertical="top" wrapText="1"/>
    </xf>
    <xf numFmtId="0" fontId="3" fillId="35" borderId="22" xfId="0" applyNumberFormat="1" applyFont="1" applyFill="1" applyBorder="1" applyAlignment="1">
      <alignment horizontal="center" vertical="top" wrapText="1"/>
    </xf>
    <xf numFmtId="0" fontId="3" fillId="35" borderId="23" xfId="0" applyNumberFormat="1" applyFont="1" applyFill="1" applyBorder="1" applyAlignment="1">
      <alignment horizontal="center" vertical="top" wrapText="1"/>
    </xf>
    <xf numFmtId="0" fontId="3" fillId="35" borderId="24" xfId="0" applyNumberFormat="1" applyFont="1" applyFill="1" applyBorder="1" applyAlignment="1">
      <alignment horizontal="center" vertical="top" wrapText="1"/>
    </xf>
    <xf numFmtId="0" fontId="3" fillId="35" borderId="25" xfId="0" applyNumberFormat="1" applyFont="1" applyFill="1" applyBorder="1" applyAlignment="1">
      <alignment horizontal="center" vertical="top" wrapText="1"/>
    </xf>
    <xf numFmtId="0" fontId="3" fillId="35" borderId="26" xfId="0" applyNumberFormat="1" applyFont="1" applyFill="1" applyBorder="1" applyAlignment="1">
      <alignment horizontal="center" vertical="top" wrapText="1"/>
    </xf>
    <xf numFmtId="0" fontId="3" fillId="35" borderId="27" xfId="0" applyNumberFormat="1" applyFont="1" applyFill="1" applyBorder="1" applyAlignment="1">
      <alignment horizontal="center" vertical="top" wrapText="1"/>
    </xf>
    <xf numFmtId="0" fontId="3" fillId="35" borderId="28" xfId="0" applyNumberFormat="1" applyFont="1" applyFill="1" applyBorder="1" applyAlignment="1">
      <alignment horizontal="center" vertical="top" wrapText="1"/>
    </xf>
    <xf numFmtId="0" fontId="3" fillId="35" borderId="29" xfId="0" applyNumberFormat="1" applyFont="1" applyFill="1" applyBorder="1" applyAlignment="1">
      <alignment horizontal="center" vertical="top" wrapText="1"/>
    </xf>
    <xf numFmtId="0" fontId="3" fillId="34" borderId="0" xfId="0" applyNumberFormat="1" applyFont="1" applyFill="1" applyBorder="1" applyAlignment="1">
      <alignment horizontal="center" vertical="top" wrapText="1"/>
    </xf>
    <xf numFmtId="0" fontId="3" fillId="34" borderId="30" xfId="0" applyNumberFormat="1" applyFont="1" applyFill="1" applyBorder="1" applyAlignment="1">
      <alignment horizontal="center" vertical="top" wrapText="1"/>
    </xf>
    <xf numFmtId="0" fontId="2" fillId="36" borderId="22" xfId="0" applyNumberFormat="1" applyFont="1" applyFill="1" applyBorder="1" applyAlignment="1">
      <alignment horizontal="right" vertical="top"/>
    </xf>
    <xf numFmtId="0" fontId="2" fillId="37" borderId="23" xfId="0" applyNumberFormat="1" applyFont="1" applyFill="1" applyBorder="1" applyAlignment="1">
      <alignment horizontal="center" vertical="top"/>
    </xf>
    <xf numFmtId="0" fontId="2" fillId="37" borderId="19" xfId="0" applyNumberFormat="1" applyFont="1" applyFill="1" applyBorder="1" applyAlignment="1">
      <alignment horizontal="center" vertical="top"/>
    </xf>
    <xf numFmtId="0" fontId="2" fillId="37" borderId="22" xfId="0" applyNumberFormat="1" applyFont="1" applyFill="1" applyBorder="1" applyAlignment="1">
      <alignment horizontal="center" vertical="top"/>
    </xf>
    <xf numFmtId="164" fontId="2" fillId="37" borderId="23" xfId="0" applyNumberFormat="1" applyFont="1" applyFill="1" applyBorder="1" applyAlignment="1">
      <alignment horizontal="center" vertical="top"/>
    </xf>
    <xf numFmtId="164" fontId="2" fillId="37" borderId="19" xfId="0" applyNumberFormat="1" applyFont="1" applyFill="1" applyBorder="1" applyAlignment="1">
      <alignment horizontal="center" vertical="top"/>
    </xf>
    <xf numFmtId="164" fontId="2" fillId="37" borderId="22" xfId="0" applyNumberFormat="1" applyFont="1" applyFill="1" applyBorder="1" applyAlignment="1">
      <alignment horizontal="center" vertical="top"/>
    </xf>
    <xf numFmtId="0" fontId="2" fillId="38" borderId="23" xfId="0" applyNumberFormat="1" applyFont="1" applyFill="1" applyBorder="1" applyAlignment="1">
      <alignment horizontal="center" vertical="top"/>
    </xf>
    <xf numFmtId="0" fontId="2" fillId="38" borderId="19" xfId="0" applyNumberFormat="1" applyFont="1" applyFill="1" applyBorder="1" applyAlignment="1">
      <alignment horizontal="center" vertical="top"/>
    </xf>
    <xf numFmtId="0" fontId="2" fillId="38" borderId="22" xfId="0" applyNumberFormat="1" applyFont="1" applyFill="1" applyBorder="1" applyAlignment="1">
      <alignment horizontal="center" vertical="top"/>
    </xf>
    <xf numFmtId="164" fontId="2" fillId="38" borderId="23" xfId="0" applyNumberFormat="1" applyFont="1" applyFill="1" applyBorder="1" applyAlignment="1">
      <alignment horizontal="center" vertical="top"/>
    </xf>
    <xf numFmtId="164" fontId="2" fillId="38" borderId="19" xfId="0" applyNumberFormat="1" applyFont="1" applyFill="1" applyBorder="1" applyAlignment="1">
      <alignment horizontal="center" vertical="top"/>
    </xf>
    <xf numFmtId="164" fontId="2" fillId="38" borderId="22" xfId="0" applyNumberFormat="1" applyFont="1" applyFill="1" applyBorder="1" applyAlignment="1">
      <alignment horizontal="center" vertical="top"/>
    </xf>
    <xf numFmtId="0" fontId="2" fillId="37" borderId="24" xfId="0" applyNumberFormat="1" applyFont="1" applyFill="1" applyBorder="1" applyAlignment="1">
      <alignment horizontal="center" vertical="top"/>
    </xf>
    <xf numFmtId="0" fontId="2" fillId="37" borderId="25" xfId="0" applyNumberFormat="1" applyFont="1" applyFill="1" applyBorder="1" applyAlignment="1">
      <alignment horizontal="center" vertical="top"/>
    </xf>
    <xf numFmtId="0" fontId="2" fillId="37" borderId="26" xfId="0" applyNumberFormat="1" applyFont="1" applyFill="1" applyBorder="1" applyAlignment="1">
      <alignment horizontal="center" vertical="top"/>
    </xf>
    <xf numFmtId="0" fontId="2" fillId="37" borderId="31" xfId="0" applyNumberFormat="1" applyFont="1" applyFill="1" applyBorder="1" applyAlignment="1">
      <alignment horizontal="center" vertical="top"/>
    </xf>
    <xf numFmtId="0" fontId="2" fillId="37" borderId="32" xfId="0" applyNumberFormat="1" applyFont="1" applyFill="1" applyBorder="1" applyAlignment="1">
      <alignment horizontal="center" vertical="top"/>
    </xf>
    <xf numFmtId="0" fontId="2" fillId="37" borderId="33" xfId="0" applyNumberFormat="1" applyFont="1" applyFill="1" applyBorder="1" applyAlignment="1">
      <alignment horizontal="center" vertical="top"/>
    </xf>
    <xf numFmtId="164" fontId="2" fillId="37" borderId="31" xfId="0" applyNumberFormat="1" applyFont="1" applyFill="1" applyBorder="1" applyAlignment="1">
      <alignment horizontal="center" vertical="top"/>
    </xf>
    <xf numFmtId="164" fontId="2" fillId="37" borderId="32" xfId="0" applyNumberFormat="1" applyFont="1" applyFill="1" applyBorder="1" applyAlignment="1">
      <alignment horizontal="center" vertical="top"/>
    </xf>
    <xf numFmtId="0" fontId="2" fillId="34" borderId="32" xfId="0" applyNumberFormat="1" applyFont="1" applyFill="1" applyBorder="1" applyAlignment="1">
      <alignment horizontal="center" vertical="top"/>
    </xf>
    <xf numFmtId="164" fontId="2" fillId="34" borderId="32" xfId="0" applyNumberFormat="1" applyFont="1" applyFill="1" applyBorder="1" applyAlignment="1">
      <alignment horizontal="center" vertical="top"/>
    </xf>
    <xf numFmtId="164" fontId="2" fillId="34" borderId="34" xfId="0" applyNumberFormat="1" applyFont="1" applyFill="1" applyBorder="1" applyAlignment="1">
      <alignment horizontal="center" vertical="top"/>
    </xf>
    <xf numFmtId="0" fontId="2" fillId="34" borderId="22" xfId="0" applyNumberFormat="1" applyFont="1" applyFill="1" applyBorder="1" applyAlignment="1">
      <alignment horizontal="right" vertical="top"/>
    </xf>
    <xf numFmtId="0" fontId="2" fillId="34" borderId="35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center" vertical="top"/>
    </xf>
    <xf numFmtId="0" fontId="2" fillId="34" borderId="36" xfId="0" applyNumberFormat="1" applyFont="1" applyFill="1" applyBorder="1" applyAlignment="1">
      <alignment horizontal="center" vertical="top"/>
    </xf>
    <xf numFmtId="164" fontId="2" fillId="34" borderId="35" xfId="0" applyNumberFormat="1" applyFont="1" applyFill="1" applyBorder="1" applyAlignment="1">
      <alignment horizontal="center" vertical="top"/>
    </xf>
    <xf numFmtId="164" fontId="2" fillId="34" borderId="20" xfId="0" applyNumberFormat="1" applyFont="1" applyFill="1" applyBorder="1" applyAlignment="1">
      <alignment horizontal="center" vertical="top"/>
    </xf>
    <xf numFmtId="164" fontId="2" fillId="34" borderId="36" xfId="0" applyNumberFormat="1" applyFont="1" applyFill="1" applyBorder="1" applyAlignment="1">
      <alignment horizontal="center" vertical="top"/>
    </xf>
    <xf numFmtId="0" fontId="2" fillId="34" borderId="23" xfId="0" applyNumberFormat="1" applyFont="1" applyFill="1" applyBorder="1" applyAlignment="1">
      <alignment horizontal="center" vertical="top"/>
    </xf>
    <xf numFmtId="0" fontId="2" fillId="34" borderId="19" xfId="0" applyNumberFormat="1" applyFont="1" applyFill="1" applyBorder="1" applyAlignment="1">
      <alignment horizontal="center" vertical="top"/>
    </xf>
    <xf numFmtId="0" fontId="2" fillId="34" borderId="37" xfId="0" applyNumberFormat="1" applyFont="1" applyFill="1" applyBorder="1" applyAlignment="1">
      <alignment horizontal="center" vertical="top"/>
    </xf>
    <xf numFmtId="0" fontId="2" fillId="34" borderId="28" xfId="0" applyNumberFormat="1" applyFont="1" applyFill="1" applyBorder="1" applyAlignment="1">
      <alignment horizontal="center" vertical="top"/>
    </xf>
    <xf numFmtId="164" fontId="2" fillId="34" borderId="28" xfId="0" applyNumberFormat="1" applyFont="1" applyFill="1" applyBorder="1" applyAlignment="1">
      <alignment horizontal="center" vertical="top"/>
    </xf>
    <xf numFmtId="164" fontId="2" fillId="34" borderId="38" xfId="0" applyNumberFormat="1" applyFont="1" applyFill="1" applyBorder="1" applyAlignment="1">
      <alignment horizontal="center" vertical="top"/>
    </xf>
    <xf numFmtId="0" fontId="2" fillId="34" borderId="39" xfId="0" applyNumberFormat="1" applyFont="1" applyFill="1" applyBorder="1" applyAlignment="1">
      <alignment horizontal="center" vertical="top"/>
    </xf>
    <xf numFmtId="0" fontId="2" fillId="34" borderId="0" xfId="0" applyNumberFormat="1" applyFont="1" applyFill="1" applyBorder="1" applyAlignment="1">
      <alignment horizontal="center" vertical="top"/>
    </xf>
    <xf numFmtId="164" fontId="2" fillId="34" borderId="0" xfId="0" applyNumberFormat="1" applyFont="1" applyFill="1" applyBorder="1" applyAlignment="1">
      <alignment horizontal="center" vertical="top"/>
    </xf>
    <xf numFmtId="164" fontId="2" fillId="34" borderId="30" xfId="0" applyNumberFormat="1" applyFont="1" applyFill="1" applyBorder="1" applyAlignment="1">
      <alignment horizontal="center" vertical="top"/>
    </xf>
    <xf numFmtId="0" fontId="2" fillId="34" borderId="40" xfId="0" applyNumberFormat="1" applyFont="1" applyFill="1" applyBorder="1" applyAlignment="1">
      <alignment horizontal="center" vertical="top"/>
    </xf>
    <xf numFmtId="0" fontId="3" fillId="34" borderId="19" xfId="0" applyNumberFormat="1" applyFont="1" applyFill="1" applyBorder="1" applyAlignment="1">
      <alignment vertical="top"/>
    </xf>
    <xf numFmtId="0" fontId="3" fillId="34" borderId="19" xfId="0" applyNumberFormat="1" applyFont="1" applyFill="1" applyBorder="1" applyAlignment="1">
      <alignment horizontal="right" vertical="top"/>
    </xf>
    <xf numFmtId="0" fontId="3" fillId="34" borderId="41" xfId="0" applyNumberFormat="1" applyFont="1" applyFill="1" applyBorder="1" applyAlignment="1">
      <alignment horizontal="right" vertical="top"/>
    </xf>
    <xf numFmtId="0" fontId="1" fillId="34" borderId="42" xfId="0" applyNumberFormat="1" applyFont="1" applyFill="1" applyBorder="1" applyAlignment="1">
      <alignment vertical="top"/>
    </xf>
    <xf numFmtId="0" fontId="3" fillId="34" borderId="42" xfId="0" applyNumberFormat="1" applyFont="1" applyFill="1" applyBorder="1" applyAlignment="1">
      <alignment horizontal="right" vertical="top"/>
    </xf>
    <xf numFmtId="0" fontId="3" fillId="34" borderId="20" xfId="0" applyNumberFormat="1" applyFont="1" applyFill="1" applyBorder="1" applyAlignment="1">
      <alignment vertical="top"/>
    </xf>
    <xf numFmtId="0" fontId="3" fillId="34" borderId="43" xfId="0" applyNumberFormat="1" applyFont="1" applyFill="1" applyBorder="1" applyAlignment="1">
      <alignment horizontal="center" vertical="top"/>
    </xf>
    <xf numFmtId="0" fontId="3" fillId="35" borderId="44" xfId="0" applyNumberFormat="1" applyFont="1" applyFill="1" applyBorder="1" applyAlignment="1">
      <alignment horizontal="center" vertical="top" wrapText="1"/>
    </xf>
    <xf numFmtId="0" fontId="3" fillId="35" borderId="45" xfId="0" applyNumberFormat="1" applyFont="1" applyFill="1" applyBorder="1" applyAlignment="1">
      <alignment horizontal="center" vertical="top" wrapText="1"/>
    </xf>
    <xf numFmtId="0" fontId="3" fillId="35" borderId="46" xfId="0" applyNumberFormat="1" applyFont="1" applyFill="1" applyBorder="1" applyAlignment="1">
      <alignment horizontal="center" vertical="top" wrapText="1"/>
    </xf>
    <xf numFmtId="0" fontId="3" fillId="35" borderId="47" xfId="0" applyNumberFormat="1" applyFont="1" applyFill="1" applyBorder="1" applyAlignment="1">
      <alignment horizontal="center" vertical="top" wrapText="1"/>
    </xf>
    <xf numFmtId="0" fontId="3" fillId="35" borderId="48" xfId="0" applyNumberFormat="1" applyFont="1" applyFill="1" applyBorder="1" applyAlignment="1">
      <alignment horizontal="center" vertical="top" wrapText="1"/>
    </xf>
    <xf numFmtId="0" fontId="3" fillId="35" borderId="49" xfId="0" applyNumberFormat="1" applyFont="1" applyFill="1" applyBorder="1" applyAlignment="1">
      <alignment horizontal="center" vertical="top" wrapText="1"/>
    </xf>
    <xf numFmtId="0" fontId="3" fillId="35" borderId="50" xfId="0" applyNumberFormat="1" applyFont="1" applyFill="1" applyBorder="1" applyAlignment="1">
      <alignment horizontal="center" vertical="top" wrapText="1"/>
    </xf>
    <xf numFmtId="0" fontId="3" fillId="36" borderId="22" xfId="0" applyNumberFormat="1" applyFont="1" applyFill="1" applyBorder="1" applyAlignment="1">
      <alignment vertical="top"/>
    </xf>
    <xf numFmtId="0" fontId="3" fillId="37" borderId="23" xfId="0" applyNumberFormat="1" applyFont="1" applyFill="1" applyBorder="1" applyAlignment="1">
      <alignment horizontal="center" vertical="top"/>
    </xf>
    <xf numFmtId="0" fontId="3" fillId="37" borderId="19" xfId="0" applyNumberFormat="1" applyFont="1" applyFill="1" applyBorder="1" applyAlignment="1">
      <alignment horizontal="center" vertical="top"/>
    </xf>
    <xf numFmtId="0" fontId="3" fillId="37" borderId="22" xfId="0" applyNumberFormat="1" applyFont="1" applyFill="1" applyBorder="1" applyAlignment="1">
      <alignment horizontal="center" vertical="top"/>
    </xf>
    <xf numFmtId="164" fontId="3" fillId="37" borderId="23" xfId="0" applyNumberFormat="1" applyFont="1" applyFill="1" applyBorder="1" applyAlignment="1">
      <alignment horizontal="center" vertical="top"/>
    </xf>
    <xf numFmtId="164" fontId="3" fillId="37" borderId="19" xfId="0" applyNumberFormat="1" applyFont="1" applyFill="1" applyBorder="1" applyAlignment="1">
      <alignment horizontal="center" vertical="top"/>
    </xf>
    <xf numFmtId="164" fontId="3" fillId="37" borderId="22" xfId="0" applyNumberFormat="1" applyFont="1" applyFill="1" applyBorder="1" applyAlignment="1">
      <alignment horizontal="center" vertical="top"/>
    </xf>
    <xf numFmtId="0" fontId="3" fillId="38" borderId="23" xfId="0" applyNumberFormat="1" applyFont="1" applyFill="1" applyBorder="1" applyAlignment="1">
      <alignment horizontal="center" vertical="top"/>
    </xf>
    <xf numFmtId="0" fontId="3" fillId="38" borderId="19" xfId="0" applyNumberFormat="1" applyFont="1" applyFill="1" applyBorder="1" applyAlignment="1">
      <alignment horizontal="center" vertical="top"/>
    </xf>
    <xf numFmtId="0" fontId="3" fillId="38" borderId="22" xfId="0" applyNumberFormat="1" applyFont="1" applyFill="1" applyBorder="1" applyAlignment="1">
      <alignment horizontal="center" vertical="top"/>
    </xf>
    <xf numFmtId="164" fontId="3" fillId="38" borderId="23" xfId="0" applyNumberFormat="1" applyFont="1" applyFill="1" applyBorder="1" applyAlignment="1">
      <alignment horizontal="center" vertical="top"/>
    </xf>
    <xf numFmtId="164" fontId="3" fillId="38" borderId="19" xfId="0" applyNumberFormat="1" applyFont="1" applyFill="1" applyBorder="1" applyAlignment="1">
      <alignment horizontal="center" vertical="top"/>
    </xf>
    <xf numFmtId="164" fontId="3" fillId="38" borderId="22" xfId="0" applyNumberFormat="1" applyFont="1" applyFill="1" applyBorder="1" applyAlignment="1">
      <alignment horizontal="center" vertical="top"/>
    </xf>
    <xf numFmtId="0" fontId="3" fillId="37" borderId="44" xfId="0" applyNumberFormat="1" applyFont="1" applyFill="1" applyBorder="1" applyAlignment="1">
      <alignment horizontal="center" vertical="top"/>
    </xf>
    <xf numFmtId="0" fontId="3" fillId="37" borderId="45" xfId="0" applyNumberFormat="1" applyFont="1" applyFill="1" applyBorder="1" applyAlignment="1">
      <alignment horizontal="center" vertical="top"/>
    </xf>
    <xf numFmtId="0" fontId="3" fillId="37" borderId="46" xfId="0" applyNumberFormat="1" applyFont="1" applyFill="1" applyBorder="1" applyAlignment="1">
      <alignment horizontal="center" vertical="top"/>
    </xf>
    <xf numFmtId="0" fontId="3" fillId="37" borderId="47" xfId="0" applyNumberFormat="1" applyFont="1" applyFill="1" applyBorder="1" applyAlignment="1">
      <alignment horizontal="center" vertical="top"/>
    </xf>
    <xf numFmtId="0" fontId="3" fillId="37" borderId="48" xfId="0" applyNumberFormat="1" applyFont="1" applyFill="1" applyBorder="1" applyAlignment="1">
      <alignment horizontal="center" vertical="top"/>
    </xf>
    <xf numFmtId="0" fontId="3" fillId="37" borderId="49" xfId="0" applyNumberFormat="1" applyFont="1" applyFill="1" applyBorder="1" applyAlignment="1">
      <alignment horizontal="center" vertical="top"/>
    </xf>
    <xf numFmtId="164" fontId="3" fillId="37" borderId="47" xfId="0" applyNumberFormat="1" applyFont="1" applyFill="1" applyBorder="1" applyAlignment="1">
      <alignment horizontal="center" vertical="top"/>
    </xf>
    <xf numFmtId="164" fontId="3" fillId="37" borderId="48" xfId="0" applyNumberFormat="1" applyFont="1" applyFill="1" applyBorder="1" applyAlignment="1">
      <alignment horizontal="center" vertical="top"/>
    </xf>
    <xf numFmtId="164" fontId="3" fillId="37" borderId="50" xfId="0" applyNumberFormat="1" applyFont="1" applyFill="1" applyBorder="1" applyAlignment="1">
      <alignment horizontal="center" vertical="top"/>
    </xf>
    <xf numFmtId="0" fontId="3" fillId="34" borderId="0" xfId="0" applyNumberFormat="1" applyFont="1" applyFill="1" applyBorder="1" applyAlignment="1">
      <alignment horizontal="center" vertical="top"/>
    </xf>
    <xf numFmtId="164" fontId="3" fillId="34" borderId="0" xfId="0" applyNumberFormat="1" applyFont="1" applyFill="1" applyBorder="1" applyAlignment="1">
      <alignment horizontal="center" vertical="top"/>
    </xf>
    <xf numFmtId="164" fontId="3" fillId="34" borderId="30" xfId="0" applyNumberFormat="1" applyFont="1" applyFill="1" applyBorder="1" applyAlignment="1">
      <alignment horizontal="center" vertical="top"/>
    </xf>
    <xf numFmtId="0" fontId="3" fillId="37" borderId="35" xfId="0" applyNumberFormat="1" applyFont="1" applyFill="1" applyBorder="1" applyAlignment="1">
      <alignment horizontal="center" vertical="top"/>
    </xf>
    <xf numFmtId="0" fontId="3" fillId="37" borderId="20" xfId="0" applyNumberFormat="1" applyFont="1" applyFill="1" applyBorder="1" applyAlignment="1">
      <alignment horizontal="center" vertical="top"/>
    </xf>
    <xf numFmtId="0" fontId="3" fillId="37" borderId="36" xfId="0" applyNumberFormat="1" applyFont="1" applyFill="1" applyBorder="1" applyAlignment="1">
      <alignment horizontal="center" vertical="top"/>
    </xf>
    <xf numFmtId="164" fontId="3" fillId="37" borderId="35" xfId="0" applyNumberFormat="1" applyFont="1" applyFill="1" applyBorder="1" applyAlignment="1">
      <alignment horizontal="center" vertical="top"/>
    </xf>
    <xf numFmtId="164" fontId="3" fillId="37" borderId="20" xfId="0" applyNumberFormat="1" applyFont="1" applyFill="1" applyBorder="1" applyAlignment="1">
      <alignment horizontal="center" vertical="top"/>
    </xf>
    <xf numFmtId="164" fontId="3" fillId="37" borderId="36" xfId="0" applyNumberFormat="1" applyFont="1" applyFill="1" applyBorder="1" applyAlignment="1">
      <alignment horizontal="center" vertical="top"/>
    </xf>
    <xf numFmtId="0" fontId="3" fillId="38" borderId="35" xfId="0" applyNumberFormat="1" applyFont="1" applyFill="1" applyBorder="1" applyAlignment="1">
      <alignment horizontal="center" vertical="top"/>
    </xf>
    <xf numFmtId="0" fontId="3" fillId="38" borderId="20" xfId="0" applyNumberFormat="1" applyFont="1" applyFill="1" applyBorder="1" applyAlignment="1">
      <alignment horizontal="center" vertical="top"/>
    </xf>
    <xf numFmtId="0" fontId="3" fillId="38" borderId="36" xfId="0" applyNumberFormat="1" applyFont="1" applyFill="1" applyBorder="1" applyAlignment="1">
      <alignment horizontal="center" vertical="top"/>
    </xf>
    <xf numFmtId="164" fontId="3" fillId="38" borderId="35" xfId="0" applyNumberFormat="1" applyFont="1" applyFill="1" applyBorder="1" applyAlignment="1">
      <alignment horizontal="center" vertical="top"/>
    </xf>
    <xf numFmtId="164" fontId="3" fillId="38" borderId="20" xfId="0" applyNumberFormat="1" applyFont="1" applyFill="1" applyBorder="1" applyAlignment="1">
      <alignment horizontal="center" vertical="top"/>
    </xf>
    <xf numFmtId="164" fontId="3" fillId="38" borderId="36" xfId="0" applyNumberFormat="1" applyFont="1" applyFill="1" applyBorder="1" applyAlignment="1">
      <alignment horizontal="center" vertical="top"/>
    </xf>
    <xf numFmtId="0" fontId="3" fillId="37" borderId="51" xfId="0" applyNumberFormat="1" applyFont="1" applyFill="1" applyBorder="1" applyAlignment="1">
      <alignment horizontal="center" vertical="top"/>
    </xf>
    <xf numFmtId="0" fontId="3" fillId="37" borderId="52" xfId="0" applyNumberFormat="1" applyFont="1" applyFill="1" applyBorder="1" applyAlignment="1">
      <alignment horizontal="center" vertical="top"/>
    </xf>
    <xf numFmtId="0" fontId="3" fillId="37" borderId="53" xfId="0" applyNumberFormat="1" applyFont="1" applyFill="1" applyBorder="1" applyAlignment="1">
      <alignment horizontal="center" vertical="top"/>
    </xf>
    <xf numFmtId="0" fontId="3" fillId="37" borderId="54" xfId="0" applyNumberFormat="1" applyFont="1" applyFill="1" applyBorder="1" applyAlignment="1">
      <alignment horizontal="center" vertical="top"/>
    </xf>
    <xf numFmtId="0" fontId="3" fillId="37" borderId="55" xfId="0" applyNumberFormat="1" applyFont="1" applyFill="1" applyBorder="1" applyAlignment="1">
      <alignment horizontal="center" vertical="top"/>
    </xf>
    <xf numFmtId="0" fontId="3" fillId="37" borderId="56" xfId="0" applyNumberFormat="1" applyFont="1" applyFill="1" applyBorder="1" applyAlignment="1">
      <alignment horizontal="center" vertical="top"/>
    </xf>
    <xf numFmtId="164" fontId="3" fillId="37" borderId="54" xfId="0" applyNumberFormat="1" applyFont="1" applyFill="1" applyBorder="1" applyAlignment="1">
      <alignment horizontal="center" vertical="top"/>
    </xf>
    <xf numFmtId="164" fontId="3" fillId="37" borderId="55" xfId="0" applyNumberFormat="1" applyFont="1" applyFill="1" applyBorder="1" applyAlignment="1">
      <alignment horizontal="center" vertical="top"/>
    </xf>
    <xf numFmtId="164" fontId="3" fillId="37" borderId="57" xfId="0" applyNumberFormat="1" applyFont="1" applyFill="1" applyBorder="1" applyAlignment="1">
      <alignment horizontal="center" vertical="top"/>
    </xf>
    <xf numFmtId="0" fontId="3" fillId="34" borderId="58" xfId="0" applyNumberFormat="1" applyFont="1" applyFill="1" applyBorder="1" applyAlignment="1">
      <alignment horizontal="center" vertical="top"/>
    </xf>
    <xf numFmtId="0" fontId="3" fillId="34" borderId="42" xfId="0" applyNumberFormat="1" applyFont="1" applyFill="1" applyBorder="1" applyAlignment="1">
      <alignment horizontal="center" vertical="top"/>
    </xf>
    <xf numFmtId="0" fontId="3" fillId="34" borderId="22" xfId="0" applyNumberFormat="1" applyFont="1" applyFill="1" applyBorder="1" applyAlignment="1">
      <alignment vertical="top"/>
    </xf>
    <xf numFmtId="0" fontId="3" fillId="34" borderId="23" xfId="0" applyNumberFormat="1" applyFont="1" applyFill="1" applyBorder="1" applyAlignment="1">
      <alignment horizontal="center" vertical="top"/>
    </xf>
    <xf numFmtId="0" fontId="3" fillId="34" borderId="19" xfId="0" applyNumberFormat="1" applyFont="1" applyFill="1" applyBorder="1" applyAlignment="1">
      <alignment horizontal="center" vertical="top"/>
    </xf>
    <xf numFmtId="0" fontId="3" fillId="35" borderId="35" xfId="0" applyNumberFormat="1" applyFont="1" applyFill="1" applyBorder="1" applyAlignment="1">
      <alignment horizontal="center" vertical="top" wrapText="1"/>
    </xf>
    <xf numFmtId="0" fontId="3" fillId="35" borderId="36" xfId="0" applyNumberFormat="1" applyFont="1" applyFill="1" applyBorder="1" applyAlignment="1">
      <alignment horizontal="center" vertical="top" wrapText="1"/>
    </xf>
    <xf numFmtId="0" fontId="3" fillId="36" borderId="22" xfId="0" applyNumberFormat="1" applyFont="1" applyFill="1" applyBorder="1" applyAlignment="1">
      <alignment horizontal="right" vertical="top"/>
    </xf>
    <xf numFmtId="0" fontId="3" fillId="37" borderId="59" xfId="0" applyNumberFormat="1" applyFont="1" applyFill="1" applyBorder="1" applyAlignment="1">
      <alignment horizontal="center" vertical="top"/>
    </xf>
    <xf numFmtId="0" fontId="3" fillId="37" borderId="60" xfId="0" applyNumberFormat="1" applyFont="1" applyFill="1" applyBorder="1" applyAlignment="1">
      <alignment horizontal="center" vertical="top"/>
    </xf>
    <xf numFmtId="164" fontId="3" fillId="37" borderId="59" xfId="0" applyNumberFormat="1" applyFont="1" applyFill="1" applyBorder="1" applyAlignment="1">
      <alignment horizontal="center" vertical="top"/>
    </xf>
    <xf numFmtId="164" fontId="3" fillId="37" borderId="60" xfId="0" applyNumberFormat="1" applyFont="1" applyFill="1" applyBorder="1" applyAlignment="1">
      <alignment horizontal="center" vertical="top"/>
    </xf>
    <xf numFmtId="0" fontId="3" fillId="38" borderId="59" xfId="0" applyNumberFormat="1" applyFont="1" applyFill="1" applyBorder="1" applyAlignment="1">
      <alignment horizontal="center" vertical="top"/>
    </xf>
    <xf numFmtId="0" fontId="3" fillId="38" borderId="60" xfId="0" applyNumberFormat="1" applyFont="1" applyFill="1" applyBorder="1" applyAlignment="1">
      <alignment horizontal="center" vertical="top"/>
    </xf>
    <xf numFmtId="164" fontId="3" fillId="38" borderId="59" xfId="0" applyNumberFormat="1" applyFont="1" applyFill="1" applyBorder="1" applyAlignment="1">
      <alignment horizontal="center" vertical="top"/>
    </xf>
    <xf numFmtId="164" fontId="3" fillId="38" borderId="60" xfId="0" applyNumberFormat="1" applyFont="1" applyFill="1" applyBorder="1" applyAlignment="1">
      <alignment horizontal="center" vertical="top"/>
    </xf>
    <xf numFmtId="0" fontId="1" fillId="34" borderId="58" xfId="0" applyNumberFormat="1" applyFont="1" applyFill="1" applyBorder="1" applyAlignment="1">
      <alignment vertical="top"/>
    </xf>
    <xf numFmtId="0" fontId="3" fillId="34" borderId="61" xfId="0" applyNumberFormat="1" applyFont="1" applyFill="1" applyBorder="1" applyAlignment="1">
      <alignment vertical="top"/>
    </xf>
    <xf numFmtId="0" fontId="3" fillId="34" borderId="25" xfId="0" applyNumberFormat="1" applyFont="1" applyFill="1" applyBorder="1" applyAlignment="1">
      <alignment horizontal="center" vertical="top"/>
    </xf>
    <xf numFmtId="164" fontId="3" fillId="34" borderId="25" xfId="0" applyNumberFormat="1" applyFont="1" applyFill="1" applyBorder="1" applyAlignment="1">
      <alignment horizontal="center" vertical="top"/>
    </xf>
    <xf numFmtId="164" fontId="3" fillId="34" borderId="26" xfId="0" applyNumberFormat="1" applyFont="1" applyFill="1" applyBorder="1" applyAlignment="1">
      <alignment horizontal="center" vertical="top"/>
    </xf>
    <xf numFmtId="0" fontId="3" fillId="37" borderId="25" xfId="0" applyNumberFormat="1" applyFont="1" applyFill="1" applyBorder="1" applyAlignment="1">
      <alignment horizontal="center" vertical="top"/>
    </xf>
    <xf numFmtId="164" fontId="3" fillId="37" borderId="25" xfId="0" applyNumberFormat="1" applyFont="1" applyFill="1" applyBorder="1" applyAlignment="1">
      <alignment horizontal="center" vertical="top"/>
    </xf>
    <xf numFmtId="164" fontId="3" fillId="34" borderId="19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vertical="top"/>
    </xf>
    <xf numFmtId="0" fontId="3" fillId="35" borderId="62" xfId="0" applyNumberFormat="1" applyFont="1" applyFill="1" applyBorder="1" applyAlignment="1">
      <alignment horizontal="center" vertical="top"/>
    </xf>
    <xf numFmtId="0" fontId="3" fillId="35" borderId="63" xfId="0" applyNumberFormat="1" applyFont="1" applyFill="1" applyBorder="1" applyAlignment="1">
      <alignment horizontal="center" vertical="top"/>
    </xf>
    <xf numFmtId="0" fontId="3" fillId="35" borderId="64" xfId="0" applyNumberFormat="1" applyFont="1" applyFill="1" applyBorder="1" applyAlignment="1">
      <alignment horizontal="center" vertical="top"/>
    </xf>
    <xf numFmtId="0" fontId="3" fillId="35" borderId="13" xfId="0" applyNumberFormat="1" applyFont="1" applyFill="1" applyBorder="1" applyAlignment="1">
      <alignment horizontal="center" vertical="top"/>
    </xf>
    <xf numFmtId="0" fontId="3" fillId="34" borderId="10" xfId="0" applyNumberFormat="1" applyFont="1" applyFill="1" applyBorder="1" applyAlignment="1">
      <alignment vertical="top"/>
    </xf>
    <xf numFmtId="0" fontId="3" fillId="34" borderId="10" xfId="0" applyNumberFormat="1" applyFont="1" applyFill="1" applyBorder="1" applyAlignment="1">
      <alignment horizontal="right" vertical="top"/>
    </xf>
    <xf numFmtId="0" fontId="2" fillId="40" borderId="59" xfId="0" applyNumberFormat="1" applyFont="1" applyFill="1" applyBorder="1" applyAlignment="1">
      <alignment horizontal="center" vertical="top"/>
    </xf>
    <xf numFmtId="0" fontId="2" fillId="40" borderId="43" xfId="0" applyNumberFormat="1" applyFont="1" applyFill="1" applyBorder="1" applyAlignment="1">
      <alignment horizontal="center" vertical="top"/>
    </xf>
    <xf numFmtId="0" fontId="2" fillId="40" borderId="60" xfId="0" applyNumberFormat="1" applyFont="1" applyFill="1" applyBorder="1" applyAlignment="1">
      <alignment horizontal="center" vertical="top"/>
    </xf>
    <xf numFmtId="0" fontId="3" fillId="35" borderId="65" xfId="0" applyNumberFormat="1" applyFont="1" applyFill="1" applyBorder="1" applyAlignment="1">
      <alignment horizontal="center" vertical="top"/>
    </xf>
    <xf numFmtId="0" fontId="3" fillId="35" borderId="58" xfId="0" applyNumberFormat="1" applyFont="1" applyFill="1" applyBorder="1" applyAlignment="1">
      <alignment horizontal="center" vertical="top"/>
    </xf>
    <xf numFmtId="0" fontId="3" fillId="35" borderId="66" xfId="0" applyNumberFormat="1" applyFont="1" applyFill="1" applyBorder="1" applyAlignment="1">
      <alignment horizontal="center" vertical="top"/>
    </xf>
    <xf numFmtId="0" fontId="3" fillId="34" borderId="19" xfId="0" applyNumberFormat="1" applyFont="1" applyFill="1" applyBorder="1" applyAlignment="1">
      <alignment vertical="top"/>
    </xf>
    <xf numFmtId="0" fontId="3" fillId="34" borderId="58" xfId="0" applyNumberFormat="1" applyFont="1" applyFill="1" applyBorder="1" applyAlignment="1">
      <alignment vertical="top"/>
    </xf>
    <xf numFmtId="0" fontId="3" fillId="34" borderId="19" xfId="0" applyNumberFormat="1" applyFont="1" applyFill="1" applyBorder="1" applyAlignment="1">
      <alignment horizontal="right" vertical="top"/>
    </xf>
    <xf numFmtId="0" fontId="3" fillId="35" borderId="67" xfId="0" applyNumberFormat="1" applyFont="1" applyFill="1" applyBorder="1" applyAlignment="1">
      <alignment horizontal="center" vertical="top"/>
    </xf>
    <xf numFmtId="0" fontId="3" fillId="35" borderId="68" xfId="0" applyNumberFormat="1" applyFont="1" applyFill="1" applyBorder="1" applyAlignment="1">
      <alignment horizontal="center" vertical="top"/>
    </xf>
    <xf numFmtId="0" fontId="3" fillId="35" borderId="69" xfId="0" applyNumberFormat="1" applyFont="1" applyFill="1" applyBorder="1" applyAlignment="1">
      <alignment horizontal="center" vertical="top"/>
    </xf>
    <xf numFmtId="0" fontId="3" fillId="35" borderId="70" xfId="0" applyNumberFormat="1" applyFont="1" applyFill="1" applyBorder="1" applyAlignment="1">
      <alignment horizontal="center" vertical="top"/>
    </xf>
    <xf numFmtId="0" fontId="3" fillId="35" borderId="71" xfId="0" applyNumberFormat="1" applyFont="1" applyFill="1" applyBorder="1" applyAlignment="1">
      <alignment horizontal="center" vertical="top"/>
    </xf>
    <xf numFmtId="0" fontId="3" fillId="35" borderId="72" xfId="0" applyNumberFormat="1" applyFont="1" applyFill="1" applyBorder="1" applyAlignment="1">
      <alignment horizontal="center" vertical="top"/>
    </xf>
    <xf numFmtId="0" fontId="3" fillId="34" borderId="73" xfId="0" applyNumberFormat="1" applyFont="1" applyFill="1" applyBorder="1" applyAlignment="1">
      <alignment horizontal="center" vertical="top"/>
    </xf>
    <xf numFmtId="0" fontId="3" fillId="34" borderId="41" xfId="0" applyNumberFormat="1" applyFont="1" applyFill="1" applyBorder="1" applyAlignment="1">
      <alignment horizontal="center" vertical="top"/>
    </xf>
    <xf numFmtId="0" fontId="3" fillId="34" borderId="39" xfId="0" applyNumberFormat="1" applyFont="1" applyFill="1" applyBorder="1" applyAlignment="1">
      <alignment horizontal="center" vertical="top"/>
    </xf>
    <xf numFmtId="0" fontId="3" fillId="34" borderId="74" xfId="0" applyNumberFormat="1" applyFont="1" applyFill="1" applyBorder="1" applyAlignment="1">
      <alignment horizontal="center" vertical="top"/>
    </xf>
    <xf numFmtId="0" fontId="2" fillId="34" borderId="19" xfId="0" applyNumberFormat="1" applyFont="1" applyFill="1" applyBorder="1" applyAlignment="1">
      <alignment vertical="top"/>
    </xf>
    <xf numFmtId="0" fontId="2" fillId="34" borderId="20" xfId="0" applyNumberFormat="1" applyFont="1" applyFill="1" applyBorder="1" applyAlignment="1">
      <alignment vertical="top"/>
    </xf>
    <xf numFmtId="0" fontId="3" fillId="34" borderId="59" xfId="0" applyNumberFormat="1" applyFont="1" applyFill="1" applyBorder="1" applyAlignment="1">
      <alignment horizontal="center" vertical="top"/>
    </xf>
    <xf numFmtId="0" fontId="3" fillId="34" borderId="43" xfId="0" applyNumberFormat="1" applyFont="1" applyFill="1" applyBorder="1" applyAlignment="1">
      <alignment horizontal="center" vertical="top"/>
    </xf>
    <xf numFmtId="0" fontId="3" fillId="34" borderId="60" xfId="0" applyNumberFormat="1" applyFont="1" applyFill="1" applyBorder="1" applyAlignment="1">
      <alignment horizontal="center" vertical="top"/>
    </xf>
    <xf numFmtId="0" fontId="3" fillId="34" borderId="13" xfId="0" applyNumberFormat="1" applyFont="1" applyFill="1" applyBorder="1" applyAlignment="1">
      <alignment horizontal="center" vertical="top"/>
    </xf>
    <xf numFmtId="0" fontId="3" fillId="34" borderId="75" xfId="0" applyNumberFormat="1" applyFont="1" applyFill="1" applyBorder="1" applyAlignment="1">
      <alignment horizontal="center" vertical="top"/>
    </xf>
    <xf numFmtId="0" fontId="3" fillId="34" borderId="41" xfId="0" applyNumberFormat="1" applyFont="1" applyFill="1" applyBorder="1" applyAlignment="1">
      <alignment horizontal="right" vertical="top"/>
    </xf>
    <xf numFmtId="0" fontId="3" fillId="35" borderId="76" xfId="0" applyNumberFormat="1" applyFont="1" applyFill="1" applyBorder="1" applyAlignment="1">
      <alignment horizontal="center" vertical="top"/>
    </xf>
    <xf numFmtId="0" fontId="3" fillId="35" borderId="77" xfId="0" applyNumberFormat="1" applyFont="1" applyFill="1" applyBorder="1" applyAlignment="1">
      <alignment horizontal="center" vertical="top"/>
    </xf>
    <xf numFmtId="0" fontId="3" fillId="35" borderId="59" xfId="0" applyNumberFormat="1" applyFont="1" applyFill="1" applyBorder="1" applyAlignment="1">
      <alignment horizontal="center" vertical="top"/>
    </xf>
    <xf numFmtId="0" fontId="3" fillId="35" borderId="43" xfId="0" applyNumberFormat="1" applyFont="1" applyFill="1" applyBorder="1" applyAlignment="1">
      <alignment horizontal="center" vertical="top"/>
    </xf>
    <xf numFmtId="0" fontId="3" fillId="35" borderId="60" xfId="0" applyNumberFormat="1" applyFont="1" applyFill="1" applyBorder="1" applyAlignment="1">
      <alignment horizontal="center" vertical="top"/>
    </xf>
    <xf numFmtId="0" fontId="3" fillId="35" borderId="75" xfId="0" applyNumberFormat="1" applyFont="1" applyFill="1" applyBorder="1" applyAlignment="1">
      <alignment horizontal="center" vertical="top"/>
    </xf>
    <xf numFmtId="0" fontId="3" fillId="40" borderId="25" xfId="0" applyNumberFormat="1" applyFont="1" applyFill="1" applyBorder="1" applyAlignment="1">
      <alignment horizontal="center" vertical="top"/>
    </xf>
    <xf numFmtId="0" fontId="3" fillId="35" borderId="25" xfId="0" applyNumberFormat="1" applyFont="1" applyFill="1" applyBorder="1" applyAlignment="1">
      <alignment horizontal="center" vertical="top"/>
    </xf>
    <xf numFmtId="0" fontId="3" fillId="35" borderId="19" xfId="0" applyNumberFormat="1" applyFont="1" applyFill="1" applyBorder="1" applyAlignment="1">
      <alignment horizontal="center" vertical="top"/>
    </xf>
    <xf numFmtId="0" fontId="3" fillId="40" borderId="19" xfId="0" applyNumberFormat="1" applyFont="1" applyFill="1" applyBorder="1" applyAlignment="1">
      <alignment horizontal="center" vertical="top"/>
    </xf>
    <xf numFmtId="0" fontId="3" fillId="34" borderId="19" xfId="0" applyNumberFormat="1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EDF4FE"/>
      <rgbColor rgb="00D9F2FE"/>
      <rgbColor rgb="00CADBFE"/>
      <rgbColor rgb="00DCF1FE"/>
      <rgbColor rgb="00C0EDFE"/>
      <rgbColor rgb="00C0C0C0"/>
      <rgbColor rgb="00C0C0C0"/>
      <rgbColor rgb="000091CE"/>
      <rgbColor rgb="009A9A9A"/>
      <rgbColor rgb="0080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1" width="10.19921875" style="1" customWidth="1"/>
    <col min="2" max="2" width="12.59765625" style="1" customWidth="1"/>
    <col min="3" max="3" width="6.19921875" style="1" customWidth="1"/>
    <col min="4" max="4" width="7" style="1" customWidth="1"/>
    <col min="5" max="5" width="7.796875" style="1" customWidth="1"/>
    <col min="6" max="6" width="6.59765625" style="1" customWidth="1"/>
    <col min="7" max="7" width="7" style="1" customWidth="1"/>
    <col min="8" max="8" width="7.59765625" style="1" customWidth="1"/>
    <col min="9" max="11" width="7.19921875" style="1" customWidth="1"/>
    <col min="12" max="12" width="6.796875" style="1" customWidth="1"/>
    <col min="13" max="13" width="6.3984375" style="1" customWidth="1"/>
    <col min="14" max="14" width="7.69921875" style="1" customWidth="1"/>
    <col min="15" max="16384" width="10.19921875" style="1" customWidth="1"/>
  </cols>
  <sheetData>
    <row r="1" spans="1:15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 customHeight="1">
      <c r="A2" s="3"/>
      <c r="B2" s="169" t="s">
        <v>0</v>
      </c>
      <c r="C2" s="169"/>
      <c r="D2" s="169"/>
      <c r="E2" s="169"/>
      <c r="F2" s="169"/>
      <c r="G2" s="169"/>
      <c r="H2" s="169"/>
      <c r="I2" s="4"/>
      <c r="J2" s="4"/>
      <c r="K2" s="4"/>
      <c r="L2" s="5"/>
      <c r="M2" s="5"/>
      <c r="N2" s="5"/>
      <c r="O2" s="6"/>
    </row>
    <row r="3" spans="1:15" ht="15" customHeight="1">
      <c r="A3" s="7"/>
      <c r="B3" s="8"/>
      <c r="C3" s="170" t="s">
        <v>1</v>
      </c>
      <c r="D3" s="171"/>
      <c r="E3" s="172"/>
      <c r="F3" s="170" t="s">
        <v>2</v>
      </c>
      <c r="G3" s="171"/>
      <c r="H3" s="172"/>
      <c r="I3" s="173" t="s">
        <v>3</v>
      </c>
      <c r="J3" s="173"/>
      <c r="K3" s="173"/>
      <c r="L3" s="170" t="s">
        <v>4</v>
      </c>
      <c r="M3" s="171"/>
      <c r="N3" s="172"/>
      <c r="O3" s="10"/>
    </row>
    <row r="4" spans="1:15" ht="24.75">
      <c r="A4" s="7"/>
      <c r="B4" s="11" t="s">
        <v>5</v>
      </c>
      <c r="C4" s="9">
        <v>2019</v>
      </c>
      <c r="D4" s="9">
        <v>2020</v>
      </c>
      <c r="E4" s="9" t="s">
        <v>6</v>
      </c>
      <c r="F4" s="9">
        <v>2019</v>
      </c>
      <c r="G4" s="9">
        <v>2020</v>
      </c>
      <c r="H4" s="9" t="s">
        <v>6</v>
      </c>
      <c r="I4" s="9">
        <v>2019</v>
      </c>
      <c r="J4" s="9">
        <v>2020</v>
      </c>
      <c r="K4" s="9" t="s">
        <v>6</v>
      </c>
      <c r="L4" s="9">
        <v>2019</v>
      </c>
      <c r="M4" s="9">
        <v>2020</v>
      </c>
      <c r="N4" s="9" t="s">
        <v>6</v>
      </c>
      <c r="O4" s="10"/>
    </row>
    <row r="5" spans="1:15" ht="15" customHeight="1">
      <c r="A5" s="7"/>
      <c r="B5" s="12" t="s">
        <v>7</v>
      </c>
      <c r="C5" s="13">
        <v>30203</v>
      </c>
      <c r="D5" s="13">
        <v>23294</v>
      </c>
      <c r="E5" s="14">
        <f>(D5-C5)/C5</f>
        <v>-0.2287521107174784</v>
      </c>
      <c r="F5" s="15">
        <v>28663</v>
      </c>
      <c r="G5" s="15">
        <v>16019</v>
      </c>
      <c r="H5" s="16">
        <f>(G5-F5)/F5</f>
        <v>-0.44112619055925756</v>
      </c>
      <c r="I5" s="15">
        <v>28106</v>
      </c>
      <c r="J5" s="15">
        <v>18803</v>
      </c>
      <c r="K5" s="16">
        <f>(J5-I5)/I5</f>
        <v>-0.33099694015512704</v>
      </c>
      <c r="L5" s="13">
        <f>C5+F5+I5</f>
        <v>86972</v>
      </c>
      <c r="M5" s="13">
        <f>D5+G5+J5</f>
        <v>58116</v>
      </c>
      <c r="N5" s="14">
        <f>(M5-L5)/L5</f>
        <v>-0.3317849422802741</v>
      </c>
      <c r="O5" s="10"/>
    </row>
    <row r="6" spans="1:15" ht="14.25" customHeight="1">
      <c r="A6" s="3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6"/>
    </row>
    <row r="7" spans="1:15" ht="14.25" customHeight="1">
      <c r="A7" s="3"/>
      <c r="B7" s="174" t="s">
        <v>8</v>
      </c>
      <c r="C7" s="174"/>
      <c r="D7" s="174"/>
      <c r="E7" s="174"/>
      <c r="F7" s="174"/>
      <c r="G7" s="174"/>
      <c r="H7" s="175" t="s">
        <v>9</v>
      </c>
      <c r="I7" s="175"/>
      <c r="J7" s="175"/>
      <c r="K7" s="175"/>
      <c r="L7" s="175"/>
      <c r="M7" s="175"/>
      <c r="N7" s="175"/>
      <c r="O7" s="6"/>
    </row>
    <row r="8" spans="1:15" ht="14.25" customHeight="1">
      <c r="A8" s="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4.25" customHeight="1">
      <c r="A9" s="3"/>
      <c r="B9" s="169" t="s">
        <v>10</v>
      </c>
      <c r="C9" s="169"/>
      <c r="D9" s="169"/>
      <c r="E9" s="169"/>
      <c r="F9" s="169"/>
      <c r="G9" s="169"/>
      <c r="H9" s="5"/>
      <c r="I9" s="5"/>
      <c r="J9" s="5"/>
      <c r="K9" s="5"/>
      <c r="L9" s="5"/>
      <c r="M9" s="5"/>
      <c r="N9" s="5"/>
      <c r="O9" s="6"/>
    </row>
    <row r="10" spans="1:15" ht="15" customHeight="1">
      <c r="A10" s="7"/>
      <c r="B10" s="8"/>
      <c r="C10" s="170" t="s">
        <v>1</v>
      </c>
      <c r="D10" s="171"/>
      <c r="E10" s="172"/>
      <c r="F10" s="170" t="s">
        <v>2</v>
      </c>
      <c r="G10" s="171"/>
      <c r="H10" s="172"/>
      <c r="I10" s="173" t="s">
        <v>3</v>
      </c>
      <c r="J10" s="173"/>
      <c r="K10" s="173"/>
      <c r="L10" s="170" t="s">
        <v>4</v>
      </c>
      <c r="M10" s="171"/>
      <c r="N10" s="172"/>
      <c r="O10" s="10"/>
    </row>
    <row r="11" spans="1:15" ht="15" customHeight="1">
      <c r="A11" s="7"/>
      <c r="B11" s="8"/>
      <c r="C11" s="9">
        <v>2019</v>
      </c>
      <c r="D11" s="9">
        <v>2020</v>
      </c>
      <c r="E11" s="9" t="s">
        <v>6</v>
      </c>
      <c r="F11" s="9">
        <v>2019</v>
      </c>
      <c r="G11" s="9">
        <v>2020</v>
      </c>
      <c r="H11" s="9" t="s">
        <v>6</v>
      </c>
      <c r="I11" s="9">
        <v>2019</v>
      </c>
      <c r="J11" s="9">
        <v>2020</v>
      </c>
      <c r="K11" s="9" t="s">
        <v>6</v>
      </c>
      <c r="L11" s="9">
        <v>2019</v>
      </c>
      <c r="M11" s="9">
        <v>2020</v>
      </c>
      <c r="N11" s="9" t="s">
        <v>6</v>
      </c>
      <c r="O11" s="10"/>
    </row>
    <row r="12" spans="1:15" ht="15" customHeight="1">
      <c r="A12" s="7"/>
      <c r="B12" s="19" t="s">
        <v>11</v>
      </c>
      <c r="C12" s="13">
        <v>2263</v>
      </c>
      <c r="D12" s="13">
        <v>1209</v>
      </c>
      <c r="E12" s="14">
        <f>(D12-C12)/C12</f>
        <v>-0.4657534246575342</v>
      </c>
      <c r="F12" s="15">
        <v>2415</v>
      </c>
      <c r="G12" s="15">
        <v>508</v>
      </c>
      <c r="H12" s="16">
        <f>(G12-F12)/F12</f>
        <v>-0.789648033126294</v>
      </c>
      <c r="I12" s="15">
        <v>2573</v>
      </c>
      <c r="J12" s="15">
        <v>1011</v>
      </c>
      <c r="K12" s="16">
        <f>(J12-I12)/I12</f>
        <v>-0.6070734551107656</v>
      </c>
      <c r="L12" s="13">
        <f>C12+F12</f>
        <v>4678</v>
      </c>
      <c r="M12" s="13">
        <f>D12+G12+J12</f>
        <v>2728</v>
      </c>
      <c r="N12" s="14">
        <f>(M12-L12)/L12</f>
        <v>-0.41684480547242414</v>
      </c>
      <c r="O12" s="10"/>
    </row>
    <row r="13" spans="1:15" ht="15" customHeight="1">
      <c r="A13" s="7"/>
      <c r="B13" s="19" t="s">
        <v>12</v>
      </c>
      <c r="C13" s="13">
        <v>2272</v>
      </c>
      <c r="D13" s="13">
        <v>1223</v>
      </c>
      <c r="E13" s="14">
        <f>(D13-C13)/C13</f>
        <v>-0.46170774647887325</v>
      </c>
      <c r="F13" s="15">
        <v>2424</v>
      </c>
      <c r="G13" s="15">
        <v>516</v>
      </c>
      <c r="H13" s="16">
        <f>(G13-F13)/F13</f>
        <v>-0.7871287128712872</v>
      </c>
      <c r="I13" s="15">
        <v>2591</v>
      </c>
      <c r="J13" s="15">
        <v>1021</v>
      </c>
      <c r="K13" s="16">
        <f>(J13-I13)/I13</f>
        <v>-0.6059436510999614</v>
      </c>
      <c r="L13" s="13">
        <f>C13+F13</f>
        <v>4696</v>
      </c>
      <c r="M13" s="13">
        <f>D13+G13+J13</f>
        <v>2760</v>
      </c>
      <c r="N13" s="14">
        <f>(M13-L13)/L13</f>
        <v>-0.4122657580919932</v>
      </c>
      <c r="O13" s="10"/>
    </row>
    <row r="14" spans="1:15" ht="14.25" customHeight="1">
      <c r="A14" s="3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6"/>
    </row>
    <row r="15" spans="1:15" ht="14.25" customHeight="1">
      <c r="A15" s="3"/>
      <c r="B15" s="174" t="s">
        <v>8</v>
      </c>
      <c r="C15" s="174"/>
      <c r="D15" s="174"/>
      <c r="E15" s="174"/>
      <c r="F15" s="174"/>
      <c r="G15" s="174"/>
      <c r="H15" s="175" t="s">
        <v>13</v>
      </c>
      <c r="I15" s="175"/>
      <c r="J15" s="175"/>
      <c r="K15" s="175"/>
      <c r="L15" s="175"/>
      <c r="M15" s="175"/>
      <c r="N15" s="175"/>
      <c r="O15" s="6"/>
    </row>
    <row r="16" spans="1:15" ht="14.25" customHeight="1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4.25" customHeight="1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4.25" customHeight="1">
      <c r="A18" s="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</sheetData>
  <sheetProtection/>
  <mergeCells count="14">
    <mergeCell ref="B2:H2"/>
    <mergeCell ref="C3:E3"/>
    <mergeCell ref="F3:H3"/>
    <mergeCell ref="I3:K3"/>
    <mergeCell ref="L3:N3"/>
    <mergeCell ref="B7:G7"/>
    <mergeCell ref="H7:N7"/>
    <mergeCell ref="B9:G9"/>
    <mergeCell ref="C10:E10"/>
    <mergeCell ref="F10:H10"/>
    <mergeCell ref="I10:K10"/>
    <mergeCell ref="L10:N10"/>
    <mergeCell ref="B15:G15"/>
    <mergeCell ref="H15:N15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1" width="10.19921875" style="1" customWidth="1"/>
    <col min="2" max="2" width="13.19921875" style="1" customWidth="1"/>
    <col min="3" max="3" width="6.19921875" style="1" customWidth="1"/>
    <col min="4" max="4" width="7" style="1" customWidth="1"/>
    <col min="5" max="5" width="7.69921875" style="1" customWidth="1"/>
    <col min="6" max="6" width="6.59765625" style="1" customWidth="1"/>
    <col min="7" max="7" width="7" style="1" customWidth="1"/>
    <col min="8" max="11" width="7.19921875" style="1" customWidth="1"/>
    <col min="12" max="12" width="6.796875" style="1" customWidth="1"/>
    <col min="13" max="13" width="6.3984375" style="1" customWidth="1"/>
    <col min="14" max="14" width="7.19921875" style="1" customWidth="1"/>
    <col min="15" max="16384" width="10.19921875" style="1" customWidth="1"/>
  </cols>
  <sheetData>
    <row r="1" spans="1:15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 customHeight="1">
      <c r="A2" s="3"/>
      <c r="B2" s="169" t="s">
        <v>0</v>
      </c>
      <c r="C2" s="169"/>
      <c r="D2" s="169"/>
      <c r="E2" s="169"/>
      <c r="F2" s="169"/>
      <c r="G2" s="169"/>
      <c r="H2" s="169"/>
      <c r="I2" s="4"/>
      <c r="J2" s="4"/>
      <c r="K2" s="4"/>
      <c r="L2" s="5"/>
      <c r="M2" s="5"/>
      <c r="N2" s="5"/>
      <c r="O2" s="6"/>
    </row>
    <row r="3" spans="1:15" ht="15" customHeight="1">
      <c r="A3" s="7"/>
      <c r="B3" s="8"/>
      <c r="C3" s="170" t="s">
        <v>1</v>
      </c>
      <c r="D3" s="171"/>
      <c r="E3" s="172"/>
      <c r="F3" s="170" t="s">
        <v>2</v>
      </c>
      <c r="G3" s="171"/>
      <c r="H3" s="172"/>
      <c r="I3" s="173" t="s">
        <v>3</v>
      </c>
      <c r="J3" s="173"/>
      <c r="K3" s="173"/>
      <c r="L3" s="170" t="s">
        <v>4</v>
      </c>
      <c r="M3" s="171"/>
      <c r="N3" s="172"/>
      <c r="O3" s="10"/>
    </row>
    <row r="4" spans="1:15" ht="15" customHeight="1">
      <c r="A4" s="7"/>
      <c r="B4" s="8" t="s">
        <v>14</v>
      </c>
      <c r="C4" s="9">
        <v>2019</v>
      </c>
      <c r="D4" s="9">
        <v>2020</v>
      </c>
      <c r="E4" s="9" t="s">
        <v>6</v>
      </c>
      <c r="F4" s="9">
        <v>2019</v>
      </c>
      <c r="G4" s="9">
        <v>2020</v>
      </c>
      <c r="H4" s="9" t="s">
        <v>6</v>
      </c>
      <c r="I4" s="9">
        <v>2019</v>
      </c>
      <c r="J4" s="9">
        <v>2020</v>
      </c>
      <c r="K4" s="9" t="s">
        <v>6</v>
      </c>
      <c r="L4" s="9">
        <v>2019</v>
      </c>
      <c r="M4" s="9">
        <v>2020</v>
      </c>
      <c r="N4" s="9" t="s">
        <v>6</v>
      </c>
      <c r="O4" s="10"/>
    </row>
    <row r="5" spans="1:15" ht="13.5">
      <c r="A5" s="7"/>
      <c r="B5" s="19" t="s">
        <v>15</v>
      </c>
      <c r="C5" s="13">
        <v>3914</v>
      </c>
      <c r="D5" s="13">
        <v>3457</v>
      </c>
      <c r="E5" s="14">
        <f aca="true" t="shared" si="0" ref="E5:E18">(D5-C5)/C5</f>
        <v>-0.1167603474706183</v>
      </c>
      <c r="F5" s="15">
        <v>3914</v>
      </c>
      <c r="G5" s="15">
        <v>3121</v>
      </c>
      <c r="H5" s="16">
        <f aca="true" t="shared" si="1" ref="H5:H13">(G5-F5)/F5</f>
        <v>-0.20260602963719979</v>
      </c>
      <c r="I5" s="13">
        <v>3875</v>
      </c>
      <c r="J5" s="13">
        <v>3296</v>
      </c>
      <c r="K5" s="14">
        <f aca="true" t="shared" si="2" ref="K5:K13">(J5-I5)/I5</f>
        <v>-0.1494193548387097</v>
      </c>
      <c r="L5" s="20">
        <f aca="true" t="shared" si="3" ref="L5:L18">C5+F5+I5</f>
        <v>11703</v>
      </c>
      <c r="M5" s="20">
        <f aca="true" t="shared" si="4" ref="M5:M18">D5+G5+J5</f>
        <v>9874</v>
      </c>
      <c r="N5" s="21">
        <f aca="true" t="shared" si="5" ref="N5:N18">(M5-L5)/L5</f>
        <v>-0.1562847133213706</v>
      </c>
      <c r="O5" s="10"/>
    </row>
    <row r="6" spans="1:15" ht="13.5">
      <c r="A6" s="7"/>
      <c r="B6" s="19" t="s">
        <v>16</v>
      </c>
      <c r="C6" s="13">
        <v>5814</v>
      </c>
      <c r="D6" s="13">
        <v>4258</v>
      </c>
      <c r="E6" s="14">
        <f t="shared" si="0"/>
        <v>-0.2676298589611283</v>
      </c>
      <c r="F6" s="15">
        <v>5814</v>
      </c>
      <c r="G6" s="15">
        <v>3382</v>
      </c>
      <c r="H6" s="16">
        <f t="shared" si="1"/>
        <v>-0.41830065359477125</v>
      </c>
      <c r="I6" s="13">
        <v>5941</v>
      </c>
      <c r="J6" s="13">
        <v>4258</v>
      </c>
      <c r="K6" s="14">
        <f t="shared" si="2"/>
        <v>-0.28328564214778656</v>
      </c>
      <c r="L6" s="20">
        <f t="shared" si="3"/>
        <v>17569</v>
      </c>
      <c r="M6" s="20">
        <f t="shared" si="4"/>
        <v>11898</v>
      </c>
      <c r="N6" s="21">
        <f t="shared" si="5"/>
        <v>-0.3227844498833172</v>
      </c>
      <c r="O6" s="10"/>
    </row>
    <row r="7" spans="1:15" ht="13.5">
      <c r="A7" s="7"/>
      <c r="B7" s="19" t="s">
        <v>17</v>
      </c>
      <c r="C7" s="13">
        <v>1959</v>
      </c>
      <c r="D7" s="13">
        <v>1147</v>
      </c>
      <c r="E7" s="14">
        <f t="shared" si="0"/>
        <v>-0.41449719244512506</v>
      </c>
      <c r="F7" s="15">
        <v>1959</v>
      </c>
      <c r="G7" s="15">
        <v>401</v>
      </c>
      <c r="H7" s="16">
        <f t="shared" si="1"/>
        <v>-0.7953037263910159</v>
      </c>
      <c r="I7" s="13">
        <v>2252</v>
      </c>
      <c r="J7" s="13">
        <v>890</v>
      </c>
      <c r="K7" s="14">
        <f t="shared" si="2"/>
        <v>-0.6047957371225577</v>
      </c>
      <c r="L7" s="20">
        <f t="shared" si="3"/>
        <v>6170</v>
      </c>
      <c r="M7" s="20">
        <f t="shared" si="4"/>
        <v>2438</v>
      </c>
      <c r="N7" s="21">
        <f t="shared" si="5"/>
        <v>-0.6048622366288493</v>
      </c>
      <c r="O7" s="10"/>
    </row>
    <row r="8" spans="1:15" ht="13.5">
      <c r="A8" s="7"/>
      <c r="B8" s="19" t="s">
        <v>18</v>
      </c>
      <c r="C8" s="13">
        <v>2557</v>
      </c>
      <c r="D8" s="13">
        <v>1545</v>
      </c>
      <c r="E8" s="14">
        <f t="shared" si="0"/>
        <v>-0.395776300351975</v>
      </c>
      <c r="F8" s="15">
        <v>2557</v>
      </c>
      <c r="G8" s="15">
        <v>1334</v>
      </c>
      <c r="H8" s="16">
        <f t="shared" si="1"/>
        <v>-0.47829487680876026</v>
      </c>
      <c r="I8" s="13">
        <v>2648</v>
      </c>
      <c r="J8" s="13">
        <v>1590</v>
      </c>
      <c r="K8" s="14">
        <f t="shared" si="2"/>
        <v>-0.3995468277945619</v>
      </c>
      <c r="L8" s="20">
        <f t="shared" si="3"/>
        <v>7762</v>
      </c>
      <c r="M8" s="20">
        <f t="shared" si="4"/>
        <v>4469</v>
      </c>
      <c r="N8" s="21">
        <f t="shared" si="5"/>
        <v>-0.42424632826591085</v>
      </c>
      <c r="O8" s="10"/>
    </row>
    <row r="9" spans="1:15" ht="13.5">
      <c r="A9" s="7"/>
      <c r="B9" s="19" t="s">
        <v>19</v>
      </c>
      <c r="C9" s="13">
        <v>2788</v>
      </c>
      <c r="D9" s="13">
        <v>2272</v>
      </c>
      <c r="E9" s="14">
        <f t="shared" si="0"/>
        <v>-0.18507890961262555</v>
      </c>
      <c r="F9" s="15">
        <v>2788</v>
      </c>
      <c r="G9" s="15">
        <v>2143</v>
      </c>
      <c r="H9" s="16">
        <f t="shared" si="1"/>
        <v>-0.23134863701578193</v>
      </c>
      <c r="I9" s="13">
        <v>2759</v>
      </c>
      <c r="J9" s="13">
        <v>2307</v>
      </c>
      <c r="K9" s="14">
        <f t="shared" si="2"/>
        <v>-0.16382747372236317</v>
      </c>
      <c r="L9" s="20">
        <f t="shared" si="3"/>
        <v>8335</v>
      </c>
      <c r="M9" s="20">
        <f t="shared" si="4"/>
        <v>6722</v>
      </c>
      <c r="N9" s="21">
        <f t="shared" si="5"/>
        <v>-0.19352129574085183</v>
      </c>
      <c r="O9" s="10"/>
    </row>
    <row r="10" spans="1:15" ht="13.5">
      <c r="A10" s="7"/>
      <c r="B10" s="19" t="s">
        <v>20</v>
      </c>
      <c r="C10" s="13">
        <v>4322</v>
      </c>
      <c r="D10" s="13">
        <v>4555</v>
      </c>
      <c r="E10" s="14">
        <f t="shared" si="0"/>
        <v>0.05391022674687645</v>
      </c>
      <c r="F10" s="15">
        <v>4322</v>
      </c>
      <c r="G10" s="15">
        <v>1209</v>
      </c>
      <c r="H10" s="16">
        <f t="shared" si="1"/>
        <v>-0.7202683942619158</v>
      </c>
      <c r="I10" s="13">
        <v>797</v>
      </c>
      <c r="J10" s="13">
        <v>713</v>
      </c>
      <c r="K10" s="14">
        <f t="shared" si="2"/>
        <v>-0.1053952321204517</v>
      </c>
      <c r="L10" s="20">
        <f t="shared" si="3"/>
        <v>9441</v>
      </c>
      <c r="M10" s="20">
        <f t="shared" si="4"/>
        <v>6477</v>
      </c>
      <c r="N10" s="21">
        <f t="shared" si="5"/>
        <v>-0.31394979345408325</v>
      </c>
      <c r="O10" s="10"/>
    </row>
    <row r="11" spans="1:15" ht="13.5">
      <c r="A11" s="7"/>
      <c r="B11" s="19" t="s">
        <v>21</v>
      </c>
      <c r="C11" s="13">
        <v>2056</v>
      </c>
      <c r="D11" s="13">
        <v>1255</v>
      </c>
      <c r="E11" s="14">
        <f t="shared" si="0"/>
        <v>-0.38959143968871596</v>
      </c>
      <c r="F11" s="15">
        <v>2056</v>
      </c>
      <c r="G11" s="15">
        <v>995</v>
      </c>
      <c r="H11" s="16">
        <f t="shared" si="1"/>
        <v>-0.5160505836575876</v>
      </c>
      <c r="I11" s="13">
        <v>2582</v>
      </c>
      <c r="J11" s="13">
        <v>1400</v>
      </c>
      <c r="K11" s="14">
        <f t="shared" si="2"/>
        <v>-0.45778466305189774</v>
      </c>
      <c r="L11" s="20">
        <f t="shared" si="3"/>
        <v>6694</v>
      </c>
      <c r="M11" s="20">
        <f t="shared" si="4"/>
        <v>3650</v>
      </c>
      <c r="N11" s="21">
        <f t="shared" si="5"/>
        <v>-0.4547355841051688</v>
      </c>
      <c r="O11" s="10"/>
    </row>
    <row r="12" spans="1:15" ht="13.5">
      <c r="A12" s="7"/>
      <c r="B12" s="19" t="s">
        <v>22</v>
      </c>
      <c r="C12" s="13">
        <v>1761</v>
      </c>
      <c r="D12" s="13">
        <v>1019</v>
      </c>
      <c r="E12" s="14">
        <f t="shared" si="0"/>
        <v>-0.42135150482680295</v>
      </c>
      <c r="F12" s="15">
        <v>1761</v>
      </c>
      <c r="G12" s="15">
        <v>335</v>
      </c>
      <c r="H12" s="16">
        <f t="shared" si="1"/>
        <v>-0.8097671777399205</v>
      </c>
      <c r="I12" s="13">
        <v>1877</v>
      </c>
      <c r="J12" s="13">
        <v>845</v>
      </c>
      <c r="K12" s="14">
        <f t="shared" si="2"/>
        <v>-0.5498135322322856</v>
      </c>
      <c r="L12" s="20">
        <f t="shared" si="3"/>
        <v>5399</v>
      </c>
      <c r="M12" s="20">
        <f t="shared" si="4"/>
        <v>2199</v>
      </c>
      <c r="N12" s="21">
        <f t="shared" si="5"/>
        <v>-0.5927023522874606</v>
      </c>
      <c r="O12" s="10"/>
    </row>
    <row r="13" spans="1:15" ht="13.5">
      <c r="A13" s="7"/>
      <c r="B13" s="19" t="s">
        <v>23</v>
      </c>
      <c r="C13" s="13">
        <v>896</v>
      </c>
      <c r="D13" s="13">
        <v>660</v>
      </c>
      <c r="E13" s="14">
        <f t="shared" si="0"/>
        <v>-0.26339285714285715</v>
      </c>
      <c r="F13" s="15">
        <v>896</v>
      </c>
      <c r="G13" s="15">
        <v>241</v>
      </c>
      <c r="H13" s="16">
        <f t="shared" si="1"/>
        <v>-0.7310267857142857</v>
      </c>
      <c r="I13" s="13">
        <v>1054</v>
      </c>
      <c r="J13" s="13">
        <v>434</v>
      </c>
      <c r="K13" s="14">
        <f t="shared" si="2"/>
        <v>-0.5882352941176471</v>
      </c>
      <c r="L13" s="20">
        <f t="shared" si="3"/>
        <v>2846</v>
      </c>
      <c r="M13" s="20">
        <f t="shared" si="4"/>
        <v>1335</v>
      </c>
      <c r="N13" s="21">
        <f t="shared" si="5"/>
        <v>-0.5309205903021785</v>
      </c>
      <c r="O13" s="10"/>
    </row>
    <row r="14" spans="1:15" ht="13.5">
      <c r="A14" s="7"/>
      <c r="B14" s="19" t="s">
        <v>24</v>
      </c>
      <c r="C14" s="13">
        <v>58</v>
      </c>
      <c r="D14" s="13">
        <v>61</v>
      </c>
      <c r="E14" s="14">
        <f t="shared" si="0"/>
        <v>0.05172413793103448</v>
      </c>
      <c r="F14" s="15">
        <v>58</v>
      </c>
      <c r="G14" s="15">
        <v>5</v>
      </c>
      <c r="H14" s="16" t="s">
        <v>25</v>
      </c>
      <c r="I14" s="13">
        <v>104</v>
      </c>
      <c r="J14" s="13">
        <v>5</v>
      </c>
      <c r="K14" s="14" t="s">
        <v>25</v>
      </c>
      <c r="L14" s="20">
        <f t="shared" si="3"/>
        <v>220</v>
      </c>
      <c r="M14" s="20">
        <f t="shared" si="4"/>
        <v>71</v>
      </c>
      <c r="N14" s="21">
        <f t="shared" si="5"/>
        <v>-0.6772727272727272</v>
      </c>
      <c r="O14" s="10"/>
    </row>
    <row r="15" spans="1:15" ht="13.5">
      <c r="A15" s="7"/>
      <c r="B15" s="19" t="s">
        <v>26</v>
      </c>
      <c r="C15" s="13">
        <v>3684</v>
      </c>
      <c r="D15" s="13">
        <v>3152</v>
      </c>
      <c r="E15" s="14">
        <f t="shared" si="0"/>
        <v>-0.1444082519001086</v>
      </c>
      <c r="F15" s="15">
        <v>3684</v>
      </c>
      <c r="G15" s="15">
        <v>2889</v>
      </c>
      <c r="H15" s="16">
        <f>(G15-F15)/F15</f>
        <v>-0.21579804560260588</v>
      </c>
      <c r="I15" s="13">
        <v>3600</v>
      </c>
      <c r="J15" s="13">
        <v>3097</v>
      </c>
      <c r="K15" s="14">
        <f>(J15-I15)/I15</f>
        <v>-0.13972222222222222</v>
      </c>
      <c r="L15" s="20">
        <f t="shared" si="3"/>
        <v>10968</v>
      </c>
      <c r="M15" s="20">
        <f t="shared" si="4"/>
        <v>9138</v>
      </c>
      <c r="N15" s="21">
        <f t="shared" si="5"/>
        <v>-0.16684901531728666</v>
      </c>
      <c r="O15" s="10"/>
    </row>
    <row r="16" spans="1:15" ht="13.5">
      <c r="A16" s="7"/>
      <c r="B16" s="19" t="s">
        <v>27</v>
      </c>
      <c r="C16" s="13">
        <v>3973</v>
      </c>
      <c r="D16" s="13">
        <v>3089</v>
      </c>
      <c r="E16" s="14">
        <f t="shared" si="0"/>
        <v>-0.22250188774226026</v>
      </c>
      <c r="F16" s="15">
        <v>3973</v>
      </c>
      <c r="G16" s="15">
        <v>2550</v>
      </c>
      <c r="H16" s="16">
        <f>(G16-F16)/F16</f>
        <v>-0.3581676315127108</v>
      </c>
      <c r="I16" s="13">
        <v>4012</v>
      </c>
      <c r="J16" s="13">
        <v>3029</v>
      </c>
      <c r="K16" s="14">
        <f>(J16-I16)/I16</f>
        <v>-0.2450149551345962</v>
      </c>
      <c r="L16" s="20">
        <f t="shared" si="3"/>
        <v>11958</v>
      </c>
      <c r="M16" s="20">
        <f t="shared" si="4"/>
        <v>8668</v>
      </c>
      <c r="N16" s="21">
        <f t="shared" si="5"/>
        <v>-0.27512962033784916</v>
      </c>
      <c r="O16" s="10"/>
    </row>
    <row r="17" spans="1:15" ht="13.5">
      <c r="A17" s="7"/>
      <c r="B17" s="19" t="s">
        <v>28</v>
      </c>
      <c r="C17" s="13">
        <v>1757</v>
      </c>
      <c r="D17" s="13">
        <v>1531</v>
      </c>
      <c r="E17" s="14">
        <f t="shared" si="0"/>
        <v>-0.128628343767786</v>
      </c>
      <c r="F17" s="15">
        <v>1757</v>
      </c>
      <c r="G17" s="15">
        <v>1452</v>
      </c>
      <c r="H17" s="16">
        <f>(G17-F17)/F17</f>
        <v>-0.17359134889015368</v>
      </c>
      <c r="I17" s="13">
        <v>1693</v>
      </c>
      <c r="J17" s="13">
        <v>1494</v>
      </c>
      <c r="K17" s="14">
        <f>(J17-I17)/I17</f>
        <v>-0.11754282339043119</v>
      </c>
      <c r="L17" s="20">
        <f t="shared" si="3"/>
        <v>5207</v>
      </c>
      <c r="M17" s="20">
        <f t="shared" si="4"/>
        <v>4477</v>
      </c>
      <c r="N17" s="21">
        <f t="shared" si="5"/>
        <v>-0.14019589014787787</v>
      </c>
      <c r="O17" s="10"/>
    </row>
    <row r="18" spans="1:15" ht="15" customHeight="1">
      <c r="A18" s="7"/>
      <c r="B18" s="19" t="s">
        <v>29</v>
      </c>
      <c r="C18" s="13">
        <v>2189</v>
      </c>
      <c r="D18" s="13">
        <v>1295</v>
      </c>
      <c r="E18" s="14">
        <f t="shared" si="0"/>
        <v>-0.40840566468707173</v>
      </c>
      <c r="F18" s="15">
        <v>2189</v>
      </c>
      <c r="G18" s="15">
        <v>1000</v>
      </c>
      <c r="H18" s="16">
        <f>(G18-F18)/F18</f>
        <v>-0.5431703974417542</v>
      </c>
      <c r="I18" s="13">
        <v>2455</v>
      </c>
      <c r="J18" s="13">
        <v>1388</v>
      </c>
      <c r="K18" s="14">
        <f>(J18-I18)/I18</f>
        <v>-0.43462321792260694</v>
      </c>
      <c r="L18" s="20">
        <f t="shared" si="3"/>
        <v>6833</v>
      </c>
      <c r="M18" s="20">
        <f t="shared" si="4"/>
        <v>3683</v>
      </c>
      <c r="N18" s="21">
        <f t="shared" si="5"/>
        <v>-0.46099809746816917</v>
      </c>
      <c r="O18" s="10"/>
    </row>
    <row r="19" spans="1:15" ht="14.25" customHeight="1">
      <c r="A19" s="3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6"/>
    </row>
    <row r="20" spans="1:15" ht="14.25" customHeight="1">
      <c r="A20" s="3"/>
      <c r="B20" s="174" t="s">
        <v>8</v>
      </c>
      <c r="C20" s="174"/>
      <c r="D20" s="174"/>
      <c r="E20" s="174"/>
      <c r="F20" s="174"/>
      <c r="G20" s="174"/>
      <c r="H20" s="175" t="s">
        <v>9</v>
      </c>
      <c r="I20" s="175"/>
      <c r="J20" s="175"/>
      <c r="K20" s="175"/>
      <c r="L20" s="175"/>
      <c r="M20" s="175"/>
      <c r="N20" s="175"/>
      <c r="O20" s="6"/>
    </row>
    <row r="21" spans="1:15" ht="14.25" customHeight="1">
      <c r="A21" s="3"/>
      <c r="B21" s="6" t="s">
        <v>30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4.25" customHeight="1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4.25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</row>
    <row r="24" spans="1:15" ht="14.25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</row>
    <row r="25" spans="1:15" ht="14.2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</row>
  </sheetData>
  <sheetProtection/>
  <mergeCells count="7">
    <mergeCell ref="B2:H2"/>
    <mergeCell ref="C3:E3"/>
    <mergeCell ref="F3:H3"/>
    <mergeCell ref="I3:K3"/>
    <mergeCell ref="L3:N3"/>
    <mergeCell ref="B20:G20"/>
    <mergeCell ref="H20:N20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8"/>
  <sheetViews>
    <sheetView showGridLines="0" zoomScalePageLayoutView="0" workbookViewId="0" topLeftCell="A13">
      <selection activeCell="A1" sqref="A1"/>
    </sheetView>
  </sheetViews>
  <sheetFormatPr defaultColWidth="10.296875" defaultRowHeight="19.5" customHeight="1"/>
  <cols>
    <col min="1" max="1" width="10.19921875" style="1" customWidth="1"/>
    <col min="2" max="2" width="12.69921875" style="1" customWidth="1"/>
    <col min="3" max="3" width="7.59765625" style="1" customWidth="1"/>
    <col min="4" max="4" width="5.19921875" style="1" customWidth="1"/>
    <col min="5" max="5" width="7.69921875" style="1" customWidth="1"/>
    <col min="6" max="6" width="6.69921875" style="1" customWidth="1"/>
    <col min="7" max="7" width="5.3984375" style="1" customWidth="1"/>
    <col min="8" max="8" width="7.19921875" style="1" customWidth="1"/>
    <col min="9" max="9" width="8.69921875" style="1" customWidth="1"/>
    <col min="10" max="10" width="8" style="1" customWidth="1"/>
    <col min="11" max="11" width="6.19921875" style="1" customWidth="1"/>
    <col min="12" max="12" width="4.69921875" style="1" customWidth="1"/>
    <col min="13" max="13" width="4.796875" style="1" customWidth="1"/>
    <col min="14" max="14" width="5.796875" style="1" customWidth="1"/>
    <col min="15" max="15" width="6.19921875" style="1" customWidth="1"/>
    <col min="16" max="16" width="6.69921875" style="1" customWidth="1"/>
    <col min="17" max="17" width="5.19921875" style="1" customWidth="1"/>
    <col min="18" max="18" width="6.796875" style="1" customWidth="1"/>
    <col min="19" max="19" width="7.296875" style="1" customWidth="1"/>
    <col min="20" max="20" width="8.3984375" style="1" customWidth="1"/>
    <col min="21" max="21" width="4.796875" style="1" customWidth="1"/>
    <col min="22" max="22" width="5" style="1" customWidth="1"/>
    <col min="23" max="23" width="5.59765625" style="1" customWidth="1"/>
    <col min="24" max="24" width="4.796875" style="1" customWidth="1"/>
    <col min="25" max="25" width="4.69921875" style="1" customWidth="1"/>
    <col min="26" max="26" width="5" style="1" customWidth="1"/>
    <col min="27" max="28" width="5.19921875" style="1" customWidth="1"/>
    <col min="29" max="29" width="5.796875" style="1" customWidth="1"/>
    <col min="30" max="30" width="5.19921875" style="1" customWidth="1"/>
    <col min="31" max="31" width="4.796875" style="1" customWidth="1"/>
    <col min="32" max="32" width="5.3984375" style="1" customWidth="1"/>
    <col min="33" max="33" width="4.69921875" style="1" customWidth="1"/>
    <col min="34" max="34" width="5" style="1" customWidth="1"/>
    <col min="35" max="36" width="5.19921875" style="1" customWidth="1"/>
    <col min="37" max="37" width="5.59765625" style="1" customWidth="1"/>
    <col min="38" max="38" width="6" style="1" customWidth="1"/>
    <col min="39" max="16384" width="10.19921875" style="1" customWidth="1"/>
  </cols>
  <sheetData>
    <row r="1" spans="1:38" ht="13.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38" ht="13.5">
      <c r="A2" s="26"/>
      <c r="B2" s="195" t="s">
        <v>31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8"/>
      <c r="AE2" s="28"/>
      <c r="AF2" s="28"/>
      <c r="AG2" s="28"/>
      <c r="AH2" s="28"/>
      <c r="AI2" s="28"/>
      <c r="AJ2" s="28"/>
      <c r="AK2" s="28"/>
      <c r="AL2" s="28"/>
    </row>
    <row r="3" spans="1:38" ht="13.5">
      <c r="A3" s="26"/>
      <c r="B3" s="29"/>
      <c r="C3" s="205" t="s">
        <v>1</v>
      </c>
      <c r="D3" s="206"/>
      <c r="E3" s="206"/>
      <c r="F3" s="206"/>
      <c r="G3" s="206"/>
      <c r="H3" s="206"/>
      <c r="I3" s="206"/>
      <c r="J3" s="206"/>
      <c r="K3" s="207"/>
      <c r="L3" s="205" t="s">
        <v>2</v>
      </c>
      <c r="M3" s="206"/>
      <c r="N3" s="206"/>
      <c r="O3" s="206"/>
      <c r="P3" s="206"/>
      <c r="Q3" s="206"/>
      <c r="R3" s="207"/>
      <c r="S3" s="205"/>
      <c r="T3" s="207"/>
      <c r="U3" s="173" t="s">
        <v>3</v>
      </c>
      <c r="V3" s="173"/>
      <c r="W3" s="173"/>
      <c r="X3" s="173"/>
      <c r="Y3" s="173"/>
      <c r="Z3" s="173"/>
      <c r="AA3" s="173"/>
      <c r="AB3" s="173"/>
      <c r="AC3" s="208"/>
      <c r="AD3" s="191"/>
      <c r="AE3" s="192"/>
      <c r="AF3" s="192"/>
      <c r="AG3" s="192"/>
      <c r="AH3" s="192"/>
      <c r="AI3" s="192"/>
      <c r="AJ3" s="192"/>
      <c r="AK3" s="192"/>
      <c r="AL3" s="194"/>
    </row>
    <row r="4" spans="1:38" ht="13.5">
      <c r="A4" s="26"/>
      <c r="B4" s="29"/>
      <c r="C4" s="179">
        <v>2019</v>
      </c>
      <c r="D4" s="180"/>
      <c r="E4" s="181"/>
      <c r="F4" s="179">
        <v>2020</v>
      </c>
      <c r="G4" s="180"/>
      <c r="H4" s="181"/>
      <c r="I4" s="179" t="s">
        <v>6</v>
      </c>
      <c r="J4" s="180"/>
      <c r="K4" s="181"/>
      <c r="L4" s="179">
        <v>2019</v>
      </c>
      <c r="M4" s="180"/>
      <c r="N4" s="181"/>
      <c r="O4" s="179">
        <v>2020</v>
      </c>
      <c r="P4" s="180"/>
      <c r="Q4" s="181"/>
      <c r="R4" s="179" t="s">
        <v>6</v>
      </c>
      <c r="S4" s="180"/>
      <c r="T4" s="181"/>
      <c r="U4" s="203">
        <v>2019</v>
      </c>
      <c r="V4" s="203"/>
      <c r="W4" s="203"/>
      <c r="X4" s="203">
        <v>2020</v>
      </c>
      <c r="Y4" s="203"/>
      <c r="Z4" s="203"/>
      <c r="AA4" s="203" t="s">
        <v>6</v>
      </c>
      <c r="AB4" s="203"/>
      <c r="AC4" s="204"/>
      <c r="AD4" s="191"/>
      <c r="AE4" s="192"/>
      <c r="AF4" s="193"/>
      <c r="AG4" s="191"/>
      <c r="AH4" s="192"/>
      <c r="AI4" s="193"/>
      <c r="AJ4" s="191"/>
      <c r="AK4" s="192"/>
      <c r="AL4" s="194"/>
    </row>
    <row r="5" spans="1:38" ht="37.5">
      <c r="A5" s="26"/>
      <c r="B5" s="30" t="s">
        <v>5</v>
      </c>
      <c r="C5" s="31" t="s">
        <v>32</v>
      </c>
      <c r="D5" s="32" t="s">
        <v>33</v>
      </c>
      <c r="E5" s="33" t="s">
        <v>34</v>
      </c>
      <c r="F5" s="31" t="s">
        <v>32</v>
      </c>
      <c r="G5" s="32" t="s">
        <v>33</v>
      </c>
      <c r="H5" s="33" t="s">
        <v>34</v>
      </c>
      <c r="I5" s="31" t="s">
        <v>32</v>
      </c>
      <c r="J5" s="32" t="s">
        <v>33</v>
      </c>
      <c r="K5" s="33" t="s">
        <v>34</v>
      </c>
      <c r="L5" s="34" t="s">
        <v>32</v>
      </c>
      <c r="M5" s="32" t="s">
        <v>33</v>
      </c>
      <c r="N5" s="33" t="s">
        <v>34</v>
      </c>
      <c r="O5" s="34" t="s">
        <v>32</v>
      </c>
      <c r="P5" s="32" t="s">
        <v>33</v>
      </c>
      <c r="Q5" s="33" t="s">
        <v>34</v>
      </c>
      <c r="R5" s="34" t="s">
        <v>32</v>
      </c>
      <c r="S5" s="32" t="s">
        <v>33</v>
      </c>
      <c r="T5" s="33" t="s">
        <v>34</v>
      </c>
      <c r="U5" s="35" t="s">
        <v>32</v>
      </c>
      <c r="V5" s="36" t="s">
        <v>33</v>
      </c>
      <c r="W5" s="37" t="s">
        <v>34</v>
      </c>
      <c r="X5" s="38" t="s">
        <v>32</v>
      </c>
      <c r="Y5" s="39" t="s">
        <v>33</v>
      </c>
      <c r="Z5" s="40" t="s">
        <v>34</v>
      </c>
      <c r="AA5" s="38" t="s">
        <v>32</v>
      </c>
      <c r="AB5" s="39" t="s">
        <v>33</v>
      </c>
      <c r="AC5" s="39" t="s">
        <v>34</v>
      </c>
      <c r="AD5" s="41"/>
      <c r="AE5" s="41"/>
      <c r="AF5" s="41"/>
      <c r="AG5" s="41"/>
      <c r="AH5" s="41"/>
      <c r="AI5" s="41"/>
      <c r="AJ5" s="41"/>
      <c r="AK5" s="41"/>
      <c r="AL5" s="42"/>
    </row>
    <row r="6" spans="1:38" ht="13.5">
      <c r="A6" s="26"/>
      <c r="B6" s="43" t="s">
        <v>7</v>
      </c>
      <c r="C6" s="44">
        <v>17561</v>
      </c>
      <c r="D6" s="45">
        <v>3819</v>
      </c>
      <c r="E6" s="46">
        <v>8823</v>
      </c>
      <c r="F6" s="44">
        <v>14766</v>
      </c>
      <c r="G6" s="45">
        <v>2446</v>
      </c>
      <c r="H6" s="46">
        <v>6082</v>
      </c>
      <c r="I6" s="47">
        <f>(F6-C6)/C6</f>
        <v>-0.1591595011673595</v>
      </c>
      <c r="J6" s="48">
        <f>(G6-D6)/D6</f>
        <v>-0.3595181984812778</v>
      </c>
      <c r="K6" s="49">
        <f>(H6-E6)/E6</f>
        <v>-0.31066530658506175</v>
      </c>
      <c r="L6" s="50">
        <v>16763</v>
      </c>
      <c r="M6" s="51">
        <v>3474</v>
      </c>
      <c r="N6" s="52">
        <v>8426</v>
      </c>
      <c r="O6" s="50">
        <v>13650</v>
      </c>
      <c r="P6" s="51">
        <v>928</v>
      </c>
      <c r="Q6" s="52">
        <v>1441</v>
      </c>
      <c r="R6" s="53">
        <f>(O6-L6)/L6</f>
        <v>-0.185706615760902</v>
      </c>
      <c r="S6" s="54">
        <f>(P6-M6)/M6</f>
        <v>-0.7328727691421992</v>
      </c>
      <c r="T6" s="55">
        <f>(Q6-N6)/N6</f>
        <v>-0.8289817232375979</v>
      </c>
      <c r="U6" s="56">
        <v>16642</v>
      </c>
      <c r="V6" s="57">
        <v>3437</v>
      </c>
      <c r="W6" s="58">
        <v>8027</v>
      </c>
      <c r="X6" s="59">
        <v>14059</v>
      </c>
      <c r="Y6" s="60">
        <v>1779</v>
      </c>
      <c r="Z6" s="61">
        <v>2965</v>
      </c>
      <c r="AA6" s="62">
        <f>(X6-U6)/U6</f>
        <v>-0.1552097103713496</v>
      </c>
      <c r="AB6" s="63">
        <f>(Y6-V6)/V6</f>
        <v>-0.4823974396275822</v>
      </c>
      <c r="AC6" s="63">
        <f>(Z6-W6)/W6</f>
        <v>-0.630621651924754</v>
      </c>
      <c r="AD6" s="64"/>
      <c r="AE6" s="64"/>
      <c r="AF6" s="64"/>
      <c r="AG6" s="64"/>
      <c r="AH6" s="64"/>
      <c r="AI6" s="64"/>
      <c r="AJ6" s="65"/>
      <c r="AK6" s="65"/>
      <c r="AL6" s="66"/>
    </row>
    <row r="7" spans="1:38" ht="13.5">
      <c r="A7" s="26"/>
      <c r="B7" s="67"/>
      <c r="C7" s="68"/>
      <c r="D7" s="69"/>
      <c r="E7" s="70"/>
      <c r="F7" s="68"/>
      <c r="G7" s="69"/>
      <c r="H7" s="70"/>
      <c r="I7" s="71"/>
      <c r="J7" s="72"/>
      <c r="K7" s="73"/>
      <c r="L7" s="74"/>
      <c r="M7" s="75"/>
      <c r="N7" s="76"/>
      <c r="O7" s="77"/>
      <c r="P7" s="77"/>
      <c r="Q7" s="77"/>
      <c r="R7" s="78"/>
      <c r="S7" s="78"/>
      <c r="T7" s="78"/>
      <c r="U7" s="77"/>
      <c r="V7" s="77"/>
      <c r="W7" s="77"/>
      <c r="X7" s="77"/>
      <c r="Y7" s="77"/>
      <c r="Z7" s="77"/>
      <c r="AA7" s="78"/>
      <c r="AB7" s="78"/>
      <c r="AC7" s="78"/>
      <c r="AD7" s="77"/>
      <c r="AE7" s="77"/>
      <c r="AF7" s="77"/>
      <c r="AG7" s="77"/>
      <c r="AH7" s="77"/>
      <c r="AI7" s="77"/>
      <c r="AJ7" s="78"/>
      <c r="AK7" s="78"/>
      <c r="AL7" s="79"/>
    </row>
    <row r="8" spans="1:38" ht="13.5">
      <c r="A8" s="26"/>
      <c r="B8" s="43"/>
      <c r="C8" s="176" t="s">
        <v>4</v>
      </c>
      <c r="D8" s="177"/>
      <c r="E8" s="178"/>
      <c r="F8" s="176"/>
      <c r="G8" s="177"/>
      <c r="H8" s="178"/>
      <c r="I8" s="176"/>
      <c r="J8" s="177"/>
      <c r="K8" s="178"/>
      <c r="L8" s="74"/>
      <c r="M8" s="75"/>
      <c r="N8" s="80"/>
      <c r="O8" s="81"/>
      <c r="P8" s="81"/>
      <c r="Q8" s="81"/>
      <c r="R8" s="82"/>
      <c r="S8" s="82"/>
      <c r="T8" s="82"/>
      <c r="U8" s="81"/>
      <c r="V8" s="81"/>
      <c r="W8" s="81"/>
      <c r="X8" s="81"/>
      <c r="Y8" s="81"/>
      <c r="Z8" s="81"/>
      <c r="AA8" s="82"/>
      <c r="AB8" s="82"/>
      <c r="AC8" s="82"/>
      <c r="AD8" s="81"/>
      <c r="AE8" s="81"/>
      <c r="AF8" s="81"/>
      <c r="AG8" s="81"/>
      <c r="AH8" s="81"/>
      <c r="AI8" s="81"/>
      <c r="AJ8" s="82"/>
      <c r="AK8" s="82"/>
      <c r="AL8" s="83"/>
    </row>
    <row r="9" spans="1:38" ht="13.5">
      <c r="A9" s="26"/>
      <c r="B9" s="43"/>
      <c r="C9" s="179">
        <v>2019</v>
      </c>
      <c r="D9" s="180"/>
      <c r="E9" s="181"/>
      <c r="F9" s="179">
        <v>2020</v>
      </c>
      <c r="G9" s="180"/>
      <c r="H9" s="181"/>
      <c r="I9" s="179" t="s">
        <v>6</v>
      </c>
      <c r="J9" s="180"/>
      <c r="K9" s="181"/>
      <c r="L9" s="74"/>
      <c r="M9" s="75"/>
      <c r="N9" s="80"/>
      <c r="O9" s="81"/>
      <c r="P9" s="81"/>
      <c r="Q9" s="81"/>
      <c r="R9" s="82"/>
      <c r="S9" s="82"/>
      <c r="T9" s="82"/>
      <c r="U9" s="81"/>
      <c r="V9" s="81"/>
      <c r="W9" s="81"/>
      <c r="X9" s="81"/>
      <c r="Y9" s="81"/>
      <c r="Z9" s="81"/>
      <c r="AA9" s="82"/>
      <c r="AB9" s="82"/>
      <c r="AC9" s="82"/>
      <c r="AD9" s="81"/>
      <c r="AE9" s="81"/>
      <c r="AF9" s="81"/>
      <c r="AG9" s="81"/>
      <c r="AH9" s="81"/>
      <c r="AI9" s="81"/>
      <c r="AJ9" s="82"/>
      <c r="AK9" s="82"/>
      <c r="AL9" s="83"/>
    </row>
    <row r="10" spans="1:38" ht="37.5">
      <c r="A10" s="26"/>
      <c r="B10" s="43"/>
      <c r="C10" s="34" t="s">
        <v>32</v>
      </c>
      <c r="D10" s="32" t="s">
        <v>33</v>
      </c>
      <c r="E10" s="33" t="s">
        <v>34</v>
      </c>
      <c r="F10" s="34" t="s">
        <v>32</v>
      </c>
      <c r="G10" s="32" t="s">
        <v>33</v>
      </c>
      <c r="H10" s="33" t="s">
        <v>34</v>
      </c>
      <c r="I10" s="34" t="s">
        <v>32</v>
      </c>
      <c r="J10" s="32" t="s">
        <v>33</v>
      </c>
      <c r="K10" s="33" t="s">
        <v>34</v>
      </c>
      <c r="L10" s="74"/>
      <c r="M10" s="75"/>
      <c r="N10" s="80"/>
      <c r="O10" s="81"/>
      <c r="P10" s="81"/>
      <c r="Q10" s="81"/>
      <c r="R10" s="82"/>
      <c r="S10" s="82"/>
      <c r="T10" s="82"/>
      <c r="U10" s="81"/>
      <c r="V10" s="81"/>
      <c r="W10" s="81"/>
      <c r="X10" s="81"/>
      <c r="Y10" s="81"/>
      <c r="Z10" s="81"/>
      <c r="AA10" s="82"/>
      <c r="AB10" s="82"/>
      <c r="AC10" s="82"/>
      <c r="AD10" s="81"/>
      <c r="AE10" s="81"/>
      <c r="AF10" s="81"/>
      <c r="AG10" s="81"/>
      <c r="AH10" s="81"/>
      <c r="AI10" s="81"/>
      <c r="AJ10" s="82"/>
      <c r="AK10" s="82"/>
      <c r="AL10" s="83"/>
    </row>
    <row r="11" spans="1:38" ht="13.5">
      <c r="A11" s="26"/>
      <c r="B11" s="43"/>
      <c r="C11" s="44">
        <f aca="true" t="shared" si="0" ref="C11:H11">C6+L6+U6</f>
        <v>50966</v>
      </c>
      <c r="D11" s="45">
        <f t="shared" si="0"/>
        <v>10730</v>
      </c>
      <c r="E11" s="46">
        <f t="shared" si="0"/>
        <v>25276</v>
      </c>
      <c r="F11" s="44">
        <f t="shared" si="0"/>
        <v>42475</v>
      </c>
      <c r="G11" s="45">
        <f t="shared" si="0"/>
        <v>5153</v>
      </c>
      <c r="H11" s="46">
        <f t="shared" si="0"/>
        <v>10488</v>
      </c>
      <c r="I11" s="47">
        <f>(F11-C11)/C11</f>
        <v>-0.1666012635874897</v>
      </c>
      <c r="J11" s="48">
        <f>(G11-D11)/D11</f>
        <v>-0.5197576887232059</v>
      </c>
      <c r="K11" s="49">
        <f>(H11-E11)/E11</f>
        <v>-0.5850609273619244</v>
      </c>
      <c r="L11" s="74"/>
      <c r="M11" s="75"/>
      <c r="N11" s="84"/>
      <c r="O11" s="64"/>
      <c r="P11" s="64"/>
      <c r="Q11" s="64"/>
      <c r="R11" s="65"/>
      <c r="S11" s="65"/>
      <c r="T11" s="65"/>
      <c r="U11" s="64"/>
      <c r="V11" s="64"/>
      <c r="W11" s="64"/>
      <c r="X11" s="64"/>
      <c r="Y11" s="64"/>
      <c r="Z11" s="64"/>
      <c r="AA11" s="65"/>
      <c r="AB11" s="65"/>
      <c r="AC11" s="65"/>
      <c r="AD11" s="81"/>
      <c r="AE11" s="81"/>
      <c r="AF11" s="81"/>
      <c r="AG11" s="81"/>
      <c r="AH11" s="81"/>
      <c r="AI11" s="81"/>
      <c r="AJ11" s="82"/>
      <c r="AK11" s="82"/>
      <c r="AL11" s="83"/>
    </row>
    <row r="12" spans="1:38" ht="13.5">
      <c r="A12" s="26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85"/>
      <c r="Q12" s="85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202"/>
      <c r="AE12" s="202"/>
      <c r="AF12" s="202"/>
      <c r="AG12" s="202"/>
      <c r="AH12" s="202"/>
      <c r="AI12" s="202"/>
      <c r="AJ12" s="202"/>
      <c r="AK12" s="87"/>
      <c r="AL12" s="87"/>
    </row>
    <row r="13" spans="1:38" ht="13.5">
      <c r="A13" s="26"/>
      <c r="B13" s="182" t="s">
        <v>35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88"/>
      <c r="AE13" s="88"/>
      <c r="AF13" s="88"/>
      <c r="AG13" s="88"/>
      <c r="AH13" s="88"/>
      <c r="AI13" s="88"/>
      <c r="AJ13" s="88"/>
      <c r="AK13" s="89"/>
      <c r="AL13" s="89"/>
    </row>
    <row r="14" spans="1:38" ht="13.5">
      <c r="A14" s="26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</row>
    <row r="15" spans="1:38" ht="13.5">
      <c r="A15" s="26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</row>
    <row r="16" spans="1:38" ht="13.5">
      <c r="A16" s="26"/>
      <c r="B16" s="195" t="s">
        <v>36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27"/>
      <c r="Q16" s="27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1:38" ht="13.5">
      <c r="A17" s="26"/>
      <c r="B17" s="29"/>
      <c r="C17" s="197" t="s">
        <v>1</v>
      </c>
      <c r="D17" s="198"/>
      <c r="E17" s="198"/>
      <c r="F17" s="198"/>
      <c r="G17" s="198"/>
      <c r="H17" s="198"/>
      <c r="I17" s="198"/>
      <c r="J17" s="198"/>
      <c r="K17" s="199"/>
      <c r="L17" s="197" t="s">
        <v>2</v>
      </c>
      <c r="M17" s="198"/>
      <c r="N17" s="198"/>
      <c r="O17" s="198"/>
      <c r="P17" s="198"/>
      <c r="Q17" s="198"/>
      <c r="R17" s="198"/>
      <c r="S17" s="198"/>
      <c r="T17" s="199"/>
      <c r="U17" s="200" t="s">
        <v>3</v>
      </c>
      <c r="V17" s="200"/>
      <c r="W17" s="200"/>
      <c r="X17" s="200"/>
      <c r="Y17" s="200"/>
      <c r="Z17" s="200"/>
      <c r="AA17" s="200"/>
      <c r="AB17" s="200"/>
      <c r="AC17" s="201"/>
      <c r="AD17" s="191"/>
      <c r="AE17" s="192"/>
      <c r="AF17" s="192"/>
      <c r="AG17" s="192"/>
      <c r="AH17" s="192"/>
      <c r="AI17" s="192"/>
      <c r="AJ17" s="192"/>
      <c r="AK17" s="192"/>
      <c r="AL17" s="194"/>
    </row>
    <row r="18" spans="1:38" ht="13.5">
      <c r="A18" s="26"/>
      <c r="B18" s="29"/>
      <c r="C18" s="179">
        <v>2019</v>
      </c>
      <c r="D18" s="180"/>
      <c r="E18" s="181"/>
      <c r="F18" s="179">
        <v>2020</v>
      </c>
      <c r="G18" s="180"/>
      <c r="H18" s="181"/>
      <c r="I18" s="179" t="s">
        <v>6</v>
      </c>
      <c r="J18" s="180"/>
      <c r="K18" s="181"/>
      <c r="L18" s="179">
        <v>2019</v>
      </c>
      <c r="M18" s="180"/>
      <c r="N18" s="181"/>
      <c r="O18" s="179">
        <v>2020</v>
      </c>
      <c r="P18" s="180"/>
      <c r="Q18" s="181"/>
      <c r="R18" s="179" t="s">
        <v>6</v>
      </c>
      <c r="S18" s="180"/>
      <c r="T18" s="181"/>
      <c r="U18" s="185">
        <v>2019</v>
      </c>
      <c r="V18" s="186"/>
      <c r="W18" s="187"/>
      <c r="X18" s="188">
        <v>2020</v>
      </c>
      <c r="Y18" s="189"/>
      <c r="Z18" s="190"/>
      <c r="AA18" s="188" t="s">
        <v>6</v>
      </c>
      <c r="AB18" s="189"/>
      <c r="AC18" s="189"/>
      <c r="AD18" s="191"/>
      <c r="AE18" s="192"/>
      <c r="AF18" s="193"/>
      <c r="AG18" s="191"/>
      <c r="AH18" s="192"/>
      <c r="AI18" s="193"/>
      <c r="AJ18" s="191"/>
      <c r="AK18" s="192"/>
      <c r="AL18" s="194"/>
    </row>
    <row r="19" spans="1:38" ht="37.5">
      <c r="A19" s="26"/>
      <c r="B19" s="29"/>
      <c r="C19" s="31" t="s">
        <v>32</v>
      </c>
      <c r="D19" s="32" t="s">
        <v>33</v>
      </c>
      <c r="E19" s="33" t="s">
        <v>37</v>
      </c>
      <c r="F19" s="31" t="s">
        <v>32</v>
      </c>
      <c r="G19" s="32" t="s">
        <v>33</v>
      </c>
      <c r="H19" s="33" t="s">
        <v>37</v>
      </c>
      <c r="I19" s="31" t="s">
        <v>32</v>
      </c>
      <c r="J19" s="32" t="s">
        <v>33</v>
      </c>
      <c r="K19" s="33" t="s">
        <v>37</v>
      </c>
      <c r="L19" s="34" t="s">
        <v>32</v>
      </c>
      <c r="M19" s="32" t="s">
        <v>33</v>
      </c>
      <c r="N19" s="33" t="s">
        <v>37</v>
      </c>
      <c r="O19" s="34" t="s">
        <v>32</v>
      </c>
      <c r="P19" s="32" t="s">
        <v>33</v>
      </c>
      <c r="Q19" s="33" t="s">
        <v>37</v>
      </c>
      <c r="R19" s="34" t="s">
        <v>32</v>
      </c>
      <c r="S19" s="32" t="s">
        <v>33</v>
      </c>
      <c r="T19" s="33" t="s">
        <v>37</v>
      </c>
      <c r="U19" s="92" t="s">
        <v>32</v>
      </c>
      <c r="V19" s="93" t="s">
        <v>33</v>
      </c>
      <c r="W19" s="94" t="s">
        <v>37</v>
      </c>
      <c r="X19" s="95" t="s">
        <v>32</v>
      </c>
      <c r="Y19" s="96" t="s">
        <v>33</v>
      </c>
      <c r="Z19" s="97" t="s">
        <v>37</v>
      </c>
      <c r="AA19" s="95" t="s">
        <v>32</v>
      </c>
      <c r="AB19" s="96" t="s">
        <v>33</v>
      </c>
      <c r="AC19" s="98" t="s">
        <v>37</v>
      </c>
      <c r="AD19" s="41"/>
      <c r="AE19" s="41"/>
      <c r="AF19" s="41"/>
      <c r="AG19" s="41"/>
      <c r="AH19" s="41"/>
      <c r="AI19" s="41"/>
      <c r="AJ19" s="41"/>
      <c r="AK19" s="41"/>
      <c r="AL19" s="42"/>
    </row>
    <row r="20" spans="1:38" ht="13.5">
      <c r="A20" s="26"/>
      <c r="B20" s="99" t="s">
        <v>11</v>
      </c>
      <c r="C20" s="100">
        <v>853</v>
      </c>
      <c r="D20" s="101">
        <v>1360</v>
      </c>
      <c r="E20" s="102">
        <v>48</v>
      </c>
      <c r="F20" s="100">
        <v>471</v>
      </c>
      <c r="G20" s="101">
        <v>711</v>
      </c>
      <c r="H20" s="102">
        <v>27</v>
      </c>
      <c r="I20" s="103">
        <f aca="true" t="shared" si="1" ref="I20:K21">(F20-C20)/C20</f>
        <v>-0.447831184056272</v>
      </c>
      <c r="J20" s="104">
        <f t="shared" si="1"/>
        <v>-0.4772058823529412</v>
      </c>
      <c r="K20" s="105">
        <f t="shared" si="1"/>
        <v>-0.4375</v>
      </c>
      <c r="L20" s="106">
        <v>938</v>
      </c>
      <c r="M20" s="107">
        <v>1425</v>
      </c>
      <c r="N20" s="108">
        <v>49</v>
      </c>
      <c r="O20" s="106">
        <v>276</v>
      </c>
      <c r="P20" s="107">
        <v>227</v>
      </c>
      <c r="Q20" s="108">
        <v>5</v>
      </c>
      <c r="R20" s="109">
        <f aca="true" t="shared" si="2" ref="R20:T21">(O20-L20)/L20</f>
        <v>-0.7057569296375267</v>
      </c>
      <c r="S20" s="110">
        <f t="shared" si="2"/>
        <v>-0.840701754385965</v>
      </c>
      <c r="T20" s="111">
        <f t="shared" si="2"/>
        <v>-0.8979591836734694</v>
      </c>
      <c r="U20" s="112">
        <v>974</v>
      </c>
      <c r="V20" s="113">
        <v>1547</v>
      </c>
      <c r="W20" s="114">
        <v>52</v>
      </c>
      <c r="X20" s="115">
        <v>482</v>
      </c>
      <c r="Y20" s="116">
        <v>512</v>
      </c>
      <c r="Z20" s="117">
        <v>17</v>
      </c>
      <c r="AA20" s="118">
        <f aca="true" t="shared" si="3" ref="AA20:AC21">(X20-U20)/U20</f>
        <v>-0.5051334702258727</v>
      </c>
      <c r="AB20" s="119">
        <f t="shared" si="3"/>
        <v>-0.6690368455074337</v>
      </c>
      <c r="AC20" s="120">
        <f t="shared" si="3"/>
        <v>-0.6730769230769231</v>
      </c>
      <c r="AD20" s="121"/>
      <c r="AE20" s="121"/>
      <c r="AF20" s="121"/>
      <c r="AG20" s="121"/>
      <c r="AH20" s="121"/>
      <c r="AI20" s="121"/>
      <c r="AJ20" s="122"/>
      <c r="AK20" s="122"/>
      <c r="AL20" s="123"/>
    </row>
    <row r="21" spans="1:38" ht="13.5">
      <c r="A21" s="26"/>
      <c r="B21" s="99" t="s">
        <v>12</v>
      </c>
      <c r="C21" s="124">
        <v>854</v>
      </c>
      <c r="D21" s="125">
        <v>1368</v>
      </c>
      <c r="E21" s="126">
        <v>48</v>
      </c>
      <c r="F21" s="124">
        <v>474</v>
      </c>
      <c r="G21" s="125">
        <v>722</v>
      </c>
      <c r="H21" s="126">
        <v>27</v>
      </c>
      <c r="I21" s="127">
        <f t="shared" si="1"/>
        <v>-0.4449648711943794</v>
      </c>
      <c r="J21" s="128">
        <f t="shared" si="1"/>
        <v>-0.4722222222222222</v>
      </c>
      <c r="K21" s="129">
        <f t="shared" si="1"/>
        <v>-0.4375</v>
      </c>
      <c r="L21" s="130">
        <v>940</v>
      </c>
      <c r="M21" s="131">
        <v>1432</v>
      </c>
      <c r="N21" s="132">
        <v>51</v>
      </c>
      <c r="O21" s="130">
        <v>279</v>
      </c>
      <c r="P21" s="131">
        <v>231</v>
      </c>
      <c r="Q21" s="132">
        <v>6</v>
      </c>
      <c r="R21" s="133">
        <f t="shared" si="2"/>
        <v>-0.7031914893617022</v>
      </c>
      <c r="S21" s="134">
        <f t="shared" si="2"/>
        <v>-0.8386871508379888</v>
      </c>
      <c r="T21" s="135">
        <f t="shared" si="2"/>
        <v>-0.8823529411764706</v>
      </c>
      <c r="U21" s="136">
        <v>978</v>
      </c>
      <c r="V21" s="137">
        <v>1560</v>
      </c>
      <c r="W21" s="138">
        <v>53</v>
      </c>
      <c r="X21" s="139">
        <v>485</v>
      </c>
      <c r="Y21" s="140">
        <v>519</v>
      </c>
      <c r="Z21" s="141">
        <v>17</v>
      </c>
      <c r="AA21" s="142">
        <f t="shared" si="3"/>
        <v>-0.5040899795501023</v>
      </c>
      <c r="AB21" s="143">
        <f t="shared" si="3"/>
        <v>-0.6673076923076923</v>
      </c>
      <c r="AC21" s="144">
        <f t="shared" si="3"/>
        <v>-0.6792452830188679</v>
      </c>
      <c r="AD21" s="121"/>
      <c r="AE21" s="121"/>
      <c r="AF21" s="121"/>
      <c r="AG21" s="121"/>
      <c r="AH21" s="121"/>
      <c r="AI21" s="121"/>
      <c r="AJ21" s="122"/>
      <c r="AK21" s="122"/>
      <c r="AL21" s="123"/>
    </row>
    <row r="22" spans="1:38" ht="13.5">
      <c r="A22" s="26"/>
      <c r="B22" s="85"/>
      <c r="C22" s="91"/>
      <c r="D22" s="91"/>
      <c r="E22" s="91"/>
      <c r="F22" s="91"/>
      <c r="G22" s="91"/>
      <c r="H22" s="91"/>
      <c r="I22" s="91"/>
      <c r="J22" s="91"/>
      <c r="K22" s="91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6"/>
      <c r="AE22" s="146"/>
      <c r="AF22" s="146"/>
      <c r="AG22" s="146"/>
      <c r="AH22" s="146"/>
      <c r="AI22" s="146"/>
      <c r="AJ22" s="146"/>
      <c r="AK22" s="146"/>
      <c r="AL22" s="146"/>
    </row>
    <row r="23" spans="1:38" ht="13.5">
      <c r="A23" s="26"/>
      <c r="B23" s="147"/>
      <c r="C23" s="176" t="s">
        <v>4</v>
      </c>
      <c r="D23" s="177"/>
      <c r="E23" s="177"/>
      <c r="F23" s="177"/>
      <c r="G23" s="177"/>
      <c r="H23" s="177"/>
      <c r="I23" s="177"/>
      <c r="J23" s="177"/>
      <c r="K23" s="178"/>
      <c r="L23" s="148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</row>
    <row r="24" spans="1:38" ht="13.5">
      <c r="A24" s="26"/>
      <c r="B24" s="147"/>
      <c r="C24" s="179">
        <v>2019</v>
      </c>
      <c r="D24" s="180"/>
      <c r="E24" s="181"/>
      <c r="F24" s="179">
        <v>2020</v>
      </c>
      <c r="G24" s="180"/>
      <c r="H24" s="181"/>
      <c r="I24" s="179" t="s">
        <v>6</v>
      </c>
      <c r="J24" s="180"/>
      <c r="K24" s="181"/>
      <c r="L24" s="148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</row>
    <row r="25" spans="1:38" ht="37.5">
      <c r="A25" s="26"/>
      <c r="B25" s="147"/>
      <c r="C25" s="34" t="s">
        <v>32</v>
      </c>
      <c r="D25" s="32" t="s">
        <v>33</v>
      </c>
      <c r="E25" s="33" t="s">
        <v>37</v>
      </c>
      <c r="F25" s="34" t="s">
        <v>32</v>
      </c>
      <c r="G25" s="32" t="s">
        <v>33</v>
      </c>
      <c r="H25" s="33" t="s">
        <v>37</v>
      </c>
      <c r="I25" s="34" t="s">
        <v>32</v>
      </c>
      <c r="J25" s="32" t="s">
        <v>33</v>
      </c>
      <c r="K25" s="33" t="s">
        <v>37</v>
      </c>
      <c r="L25" s="148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</row>
    <row r="26" spans="1:38" ht="13.5">
      <c r="A26" s="26"/>
      <c r="B26" s="147"/>
      <c r="C26" s="100">
        <f aca="true" t="shared" si="4" ref="C26:H27">C20+L20+U20</f>
        <v>2765</v>
      </c>
      <c r="D26" s="101">
        <f t="shared" si="4"/>
        <v>4332</v>
      </c>
      <c r="E26" s="102">
        <f t="shared" si="4"/>
        <v>149</v>
      </c>
      <c r="F26" s="100">
        <f t="shared" si="4"/>
        <v>1229</v>
      </c>
      <c r="G26" s="101">
        <f t="shared" si="4"/>
        <v>1450</v>
      </c>
      <c r="H26" s="102">
        <f t="shared" si="4"/>
        <v>49</v>
      </c>
      <c r="I26" s="103">
        <f aca="true" t="shared" si="5" ref="I26:K27">(F26-C26)/C26</f>
        <v>-0.5555153707052441</v>
      </c>
      <c r="J26" s="104">
        <f t="shared" si="5"/>
        <v>-0.6652816251154201</v>
      </c>
      <c r="K26" s="105">
        <f t="shared" si="5"/>
        <v>-0.6711409395973155</v>
      </c>
      <c r="L26" s="148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</row>
    <row r="27" spans="1:38" ht="13.5">
      <c r="A27" s="26"/>
      <c r="B27" s="147"/>
      <c r="C27" s="124">
        <f t="shared" si="4"/>
        <v>2772</v>
      </c>
      <c r="D27" s="125">
        <f t="shared" si="4"/>
        <v>4360</v>
      </c>
      <c r="E27" s="126">
        <f t="shared" si="4"/>
        <v>152</v>
      </c>
      <c r="F27" s="124">
        <f t="shared" si="4"/>
        <v>1238</v>
      </c>
      <c r="G27" s="125">
        <f t="shared" si="4"/>
        <v>1472</v>
      </c>
      <c r="H27" s="126">
        <f t="shared" si="4"/>
        <v>50</v>
      </c>
      <c r="I27" s="127">
        <f t="shared" si="5"/>
        <v>-0.5533910533910534</v>
      </c>
      <c r="J27" s="128">
        <f t="shared" si="5"/>
        <v>-0.6623853211009174</v>
      </c>
      <c r="K27" s="129">
        <f t="shared" si="5"/>
        <v>-0.6710526315789473</v>
      </c>
      <c r="L27" s="148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</row>
    <row r="28" spans="1:38" ht="13.5">
      <c r="A28" s="26"/>
      <c r="B28" s="182" t="s">
        <v>38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2"/>
      <c r="M28" s="182"/>
      <c r="N28" s="182"/>
      <c r="O28" s="182"/>
      <c r="P28" s="85"/>
      <c r="Q28" s="85"/>
      <c r="R28" s="184" t="s">
        <v>39</v>
      </c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86"/>
      <c r="AL28" s="86"/>
    </row>
  </sheetData>
  <sheetProtection/>
  <mergeCells count="47">
    <mergeCell ref="I4:K4"/>
    <mergeCell ref="L4:N4"/>
    <mergeCell ref="O4:Q4"/>
    <mergeCell ref="AA4:AC4"/>
    <mergeCell ref="AD4:AF4"/>
    <mergeCell ref="AG4:AI4"/>
    <mergeCell ref="B2:R2"/>
    <mergeCell ref="C3:K3"/>
    <mergeCell ref="L3:T3"/>
    <mergeCell ref="U3:AC3"/>
    <mergeCell ref="AD3:AL3"/>
    <mergeCell ref="C4:E4"/>
    <mergeCell ref="F4:H4"/>
    <mergeCell ref="AJ4:AL4"/>
    <mergeCell ref="C8:K8"/>
    <mergeCell ref="C9:E9"/>
    <mergeCell ref="F9:H9"/>
    <mergeCell ref="I9:K9"/>
    <mergeCell ref="B12:O12"/>
    <mergeCell ref="R12:AJ12"/>
    <mergeCell ref="R4:T4"/>
    <mergeCell ref="U4:W4"/>
    <mergeCell ref="X4:Z4"/>
    <mergeCell ref="B13:AC13"/>
    <mergeCell ref="B16:O16"/>
    <mergeCell ref="C17:K17"/>
    <mergeCell ref="L17:T17"/>
    <mergeCell ref="U17:AC17"/>
    <mergeCell ref="AD17:AL17"/>
    <mergeCell ref="C18:E18"/>
    <mergeCell ref="F18:H18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C23:K23"/>
    <mergeCell ref="C24:E24"/>
    <mergeCell ref="F24:H24"/>
    <mergeCell ref="I24:K24"/>
    <mergeCell ref="B28:O28"/>
    <mergeCell ref="R28:AJ28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showGridLines="0" zoomScalePageLayoutView="0" workbookViewId="0" topLeftCell="A10">
      <selection activeCell="A1" sqref="A1"/>
    </sheetView>
  </sheetViews>
  <sheetFormatPr defaultColWidth="10.296875" defaultRowHeight="19.5" customHeight="1"/>
  <cols>
    <col min="1" max="1" width="10.19921875" style="1" customWidth="1"/>
    <col min="2" max="2" width="13.3984375" style="1" customWidth="1"/>
    <col min="3" max="3" width="6.19921875" style="1" customWidth="1"/>
    <col min="4" max="4" width="5.69921875" style="1" customWidth="1"/>
    <col min="5" max="5" width="6.19921875" style="1" customWidth="1"/>
    <col min="6" max="6" width="6.3984375" style="1" customWidth="1"/>
    <col min="7" max="7" width="6.19921875" style="1" customWidth="1"/>
    <col min="8" max="8" width="6.59765625" style="1" customWidth="1"/>
    <col min="9" max="9" width="6.3984375" style="1" customWidth="1"/>
    <col min="10" max="10" width="5.3984375" style="1" customWidth="1"/>
    <col min="11" max="11" width="6.69921875" style="1" customWidth="1"/>
    <col min="12" max="12" width="5.59765625" style="1" customWidth="1"/>
    <col min="13" max="13" width="6.796875" style="1" customWidth="1"/>
    <col min="14" max="14" width="7.8984375" style="1" customWidth="1"/>
    <col min="15" max="16" width="5.796875" style="1" customWidth="1"/>
    <col min="17" max="17" width="6.19921875" style="1" customWidth="1"/>
    <col min="18" max="18" width="6" style="1" customWidth="1"/>
    <col min="19" max="19" width="6.69921875" style="1" customWidth="1"/>
    <col min="20" max="20" width="6" style="1" customWidth="1"/>
    <col min="21" max="16384" width="10.19921875" style="1" customWidth="1"/>
  </cols>
  <sheetData>
    <row r="1" spans="1:20" ht="13.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3.5">
      <c r="A2" s="26"/>
      <c r="B2" s="195" t="s">
        <v>40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27"/>
      <c r="O2" s="90"/>
      <c r="P2" s="90"/>
      <c r="Q2" s="90"/>
      <c r="R2" s="90"/>
      <c r="S2" s="90"/>
      <c r="T2" s="90"/>
    </row>
    <row r="3" spans="1:20" ht="13.5">
      <c r="A3" s="26"/>
      <c r="B3" s="29"/>
      <c r="C3" s="205" t="s">
        <v>1</v>
      </c>
      <c r="D3" s="206"/>
      <c r="E3" s="206"/>
      <c r="F3" s="206"/>
      <c r="G3" s="206"/>
      <c r="H3" s="207"/>
      <c r="I3" s="205" t="s">
        <v>2</v>
      </c>
      <c r="J3" s="206"/>
      <c r="K3" s="206"/>
      <c r="L3" s="206"/>
      <c r="M3" s="207"/>
      <c r="N3" s="173"/>
      <c r="O3" s="205" t="s">
        <v>3</v>
      </c>
      <c r="P3" s="206"/>
      <c r="Q3" s="206"/>
      <c r="R3" s="206"/>
      <c r="S3" s="206"/>
      <c r="T3" s="207"/>
    </row>
    <row r="4" spans="1:20" ht="13.5">
      <c r="A4" s="26"/>
      <c r="B4" s="29"/>
      <c r="C4" s="179">
        <v>2019</v>
      </c>
      <c r="D4" s="181"/>
      <c r="E4" s="179">
        <v>2020</v>
      </c>
      <c r="F4" s="181"/>
      <c r="G4" s="179" t="s">
        <v>6</v>
      </c>
      <c r="H4" s="181"/>
      <c r="I4" s="179">
        <v>2019</v>
      </c>
      <c r="J4" s="181"/>
      <c r="K4" s="179">
        <v>2020</v>
      </c>
      <c r="L4" s="181"/>
      <c r="M4" s="179" t="s">
        <v>6</v>
      </c>
      <c r="N4" s="181"/>
      <c r="O4" s="179">
        <v>2019</v>
      </c>
      <c r="P4" s="181"/>
      <c r="Q4" s="179">
        <v>2020</v>
      </c>
      <c r="R4" s="181"/>
      <c r="S4" s="179" t="s">
        <v>6</v>
      </c>
      <c r="T4" s="181"/>
    </row>
    <row r="5" spans="1:20" ht="24.75">
      <c r="A5" s="26"/>
      <c r="B5" s="29" t="s">
        <v>41</v>
      </c>
      <c r="C5" s="150" t="s">
        <v>42</v>
      </c>
      <c r="D5" s="151" t="s">
        <v>43</v>
      </c>
      <c r="E5" s="150" t="s">
        <v>42</v>
      </c>
      <c r="F5" s="151" t="s">
        <v>43</v>
      </c>
      <c r="G5" s="150" t="s">
        <v>42</v>
      </c>
      <c r="H5" s="151" t="s">
        <v>43</v>
      </c>
      <c r="I5" s="150" t="s">
        <v>42</v>
      </c>
      <c r="J5" s="151" t="s">
        <v>43</v>
      </c>
      <c r="K5" s="150" t="s">
        <v>42</v>
      </c>
      <c r="L5" s="151" t="s">
        <v>43</v>
      </c>
      <c r="M5" s="150" t="s">
        <v>42</v>
      </c>
      <c r="N5" s="151" t="s">
        <v>43</v>
      </c>
      <c r="O5" s="150" t="s">
        <v>42</v>
      </c>
      <c r="P5" s="151" t="s">
        <v>43</v>
      </c>
      <c r="Q5" s="150" t="s">
        <v>42</v>
      </c>
      <c r="R5" s="151" t="s">
        <v>43</v>
      </c>
      <c r="S5" s="150" t="s">
        <v>42</v>
      </c>
      <c r="T5" s="151" t="s">
        <v>43</v>
      </c>
    </row>
    <row r="6" spans="1:20" ht="13.5">
      <c r="A6" s="26"/>
      <c r="B6" s="152" t="s">
        <v>7</v>
      </c>
      <c r="C6" s="153">
        <f>15430+196</f>
        <v>15626</v>
      </c>
      <c r="D6" s="154">
        <f>11829-196</f>
        <v>11633</v>
      </c>
      <c r="E6" s="153">
        <f>11642+224</f>
        <v>11866</v>
      </c>
      <c r="F6" s="154">
        <f>9940-224</f>
        <v>9716</v>
      </c>
      <c r="G6" s="155">
        <f>(E6-C6)/C6</f>
        <v>-0.24062460002559835</v>
      </c>
      <c r="H6" s="156">
        <f>(F6-D6)/D6</f>
        <v>-0.16478982205793863</v>
      </c>
      <c r="I6" s="157">
        <f>14136+204</f>
        <v>14340</v>
      </c>
      <c r="J6" s="158">
        <f>11631-204</f>
        <v>11427</v>
      </c>
      <c r="K6" s="157">
        <f>7612+226</f>
        <v>7838</v>
      </c>
      <c r="L6" s="158">
        <f>7670-226</f>
        <v>7444</v>
      </c>
      <c r="M6" s="159">
        <f>(K6-I6)/I6</f>
        <v>-0.45341701534170153</v>
      </c>
      <c r="N6" s="160">
        <f>(L6-J6)/J6</f>
        <v>-0.3485604270587206</v>
      </c>
      <c r="O6" s="153">
        <f>13580+190</f>
        <v>13770</v>
      </c>
      <c r="P6" s="154">
        <f>11676-190</f>
        <v>11486</v>
      </c>
      <c r="Q6" s="153">
        <f>8564+216</f>
        <v>8780</v>
      </c>
      <c r="R6" s="154">
        <f>9348-216</f>
        <v>9132</v>
      </c>
      <c r="S6" s="155">
        <f>(Q6-O6)/O6</f>
        <v>-0.3623819898329702</v>
      </c>
      <c r="T6" s="156">
        <f>(R6-P6)/P6</f>
        <v>-0.20494515061814383</v>
      </c>
    </row>
    <row r="7" spans="1:20" ht="13.5">
      <c r="A7" s="26"/>
      <c r="B7" s="85"/>
      <c r="C7" s="145"/>
      <c r="D7" s="161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</row>
    <row r="8" spans="1:20" ht="13.5">
      <c r="A8" s="26"/>
      <c r="B8" s="85"/>
      <c r="C8" s="212" t="s">
        <v>4</v>
      </c>
      <c r="D8" s="212"/>
      <c r="E8" s="212"/>
      <c r="F8" s="212"/>
      <c r="G8" s="212"/>
      <c r="H8" s="212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</row>
    <row r="9" spans="1:20" ht="13.5">
      <c r="A9" s="26"/>
      <c r="B9" s="85"/>
      <c r="C9" s="211">
        <v>2019</v>
      </c>
      <c r="D9" s="211"/>
      <c r="E9" s="211">
        <v>2020</v>
      </c>
      <c r="F9" s="211"/>
      <c r="G9" s="211" t="s">
        <v>6</v>
      </c>
      <c r="H9" s="211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</row>
    <row r="10" spans="1:20" ht="24.75">
      <c r="A10" s="26"/>
      <c r="B10" s="85"/>
      <c r="C10" s="32" t="s">
        <v>42</v>
      </c>
      <c r="D10" s="32" t="s">
        <v>43</v>
      </c>
      <c r="E10" s="32" t="s">
        <v>42</v>
      </c>
      <c r="F10" s="32" t="s">
        <v>43</v>
      </c>
      <c r="G10" s="32" t="s">
        <v>42</v>
      </c>
      <c r="H10" s="32" t="s">
        <v>43</v>
      </c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</row>
    <row r="11" spans="1:20" ht="13.5">
      <c r="A11" s="26"/>
      <c r="B11" s="85"/>
      <c r="C11" s="101">
        <f>C6+I6+O6</f>
        <v>43736</v>
      </c>
      <c r="D11" s="101">
        <f>D6+J6+P6</f>
        <v>34546</v>
      </c>
      <c r="E11" s="101">
        <f>E6+K6+Q6</f>
        <v>28484</v>
      </c>
      <c r="F11" s="101">
        <f>F6+L6+R6</f>
        <v>26292</v>
      </c>
      <c r="G11" s="104">
        <f>(E11-C11)/C11</f>
        <v>-0.34872873605267973</v>
      </c>
      <c r="H11" s="104">
        <f>(F11-D11)/D11</f>
        <v>-0.2389278064030568</v>
      </c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1:20" ht="13.5">
      <c r="A12" s="26"/>
      <c r="B12" s="182" t="s">
        <v>8</v>
      </c>
      <c r="C12" s="182"/>
      <c r="D12" s="182"/>
      <c r="E12" s="182"/>
      <c r="F12" s="182"/>
      <c r="G12" s="182"/>
      <c r="H12" s="182"/>
      <c r="I12" s="182"/>
      <c r="J12" s="182"/>
      <c r="K12" s="182"/>
      <c r="L12" s="85"/>
      <c r="M12" s="184" t="s">
        <v>13</v>
      </c>
      <c r="N12" s="184"/>
      <c r="O12" s="184"/>
      <c r="P12" s="184"/>
      <c r="Q12" s="184"/>
      <c r="R12" s="184"/>
      <c r="S12" s="184"/>
      <c r="T12" s="86"/>
    </row>
    <row r="13" spans="1:20" ht="13.5">
      <c r="A13" s="26"/>
      <c r="B13" s="182" t="s">
        <v>44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85"/>
      <c r="R13" s="85"/>
      <c r="S13" s="85"/>
      <c r="T13" s="85"/>
    </row>
    <row r="14" spans="1:20" ht="13.5">
      <c r="A14" s="26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</row>
    <row r="15" spans="1:20" ht="13.5">
      <c r="A15" s="26"/>
      <c r="B15" s="195" t="s">
        <v>10</v>
      </c>
      <c r="C15" s="196"/>
      <c r="D15" s="196"/>
      <c r="E15" s="196"/>
      <c r="F15" s="196"/>
      <c r="G15" s="196"/>
      <c r="H15" s="196"/>
      <c r="I15" s="196"/>
      <c r="J15" s="196"/>
      <c r="K15" s="196"/>
      <c r="L15" s="27"/>
      <c r="M15" s="90"/>
      <c r="N15" s="90"/>
      <c r="O15" s="90"/>
      <c r="P15" s="90"/>
      <c r="Q15" s="90"/>
      <c r="R15" s="90"/>
      <c r="S15" s="90"/>
      <c r="T15" s="90"/>
    </row>
    <row r="16" spans="1:20" ht="13.5">
      <c r="A16" s="26"/>
      <c r="B16" s="29"/>
      <c r="C16" s="205" t="s">
        <v>1</v>
      </c>
      <c r="D16" s="206"/>
      <c r="E16" s="206"/>
      <c r="F16" s="206"/>
      <c r="G16" s="206"/>
      <c r="H16" s="207"/>
      <c r="I16" s="205" t="s">
        <v>2</v>
      </c>
      <c r="J16" s="206"/>
      <c r="K16" s="206"/>
      <c r="L16" s="206"/>
      <c r="M16" s="206"/>
      <c r="N16" s="207"/>
      <c r="O16" s="205" t="s">
        <v>3</v>
      </c>
      <c r="P16" s="206"/>
      <c r="Q16" s="206"/>
      <c r="R16" s="206"/>
      <c r="S16" s="206"/>
      <c r="T16" s="207"/>
    </row>
    <row r="17" spans="1:20" ht="13.5">
      <c r="A17" s="26"/>
      <c r="B17" s="29"/>
      <c r="C17" s="179">
        <v>2019</v>
      </c>
      <c r="D17" s="181"/>
      <c r="E17" s="179">
        <v>2020</v>
      </c>
      <c r="F17" s="181"/>
      <c r="G17" s="179" t="s">
        <v>6</v>
      </c>
      <c r="H17" s="181"/>
      <c r="I17" s="179">
        <v>2019</v>
      </c>
      <c r="J17" s="181"/>
      <c r="K17" s="179">
        <v>2020</v>
      </c>
      <c r="L17" s="181"/>
      <c r="M17" s="179" t="s">
        <v>6</v>
      </c>
      <c r="N17" s="181"/>
      <c r="O17" s="179">
        <v>2019</v>
      </c>
      <c r="P17" s="181"/>
      <c r="Q17" s="179">
        <v>2020</v>
      </c>
      <c r="R17" s="181"/>
      <c r="S17" s="179" t="s">
        <v>6</v>
      </c>
      <c r="T17" s="181"/>
    </row>
    <row r="18" spans="1:20" ht="24.75">
      <c r="A18" s="26"/>
      <c r="B18" s="29"/>
      <c r="C18" s="34" t="s">
        <v>42</v>
      </c>
      <c r="D18" s="33" t="s">
        <v>43</v>
      </c>
      <c r="E18" s="34" t="s">
        <v>42</v>
      </c>
      <c r="F18" s="33" t="s">
        <v>43</v>
      </c>
      <c r="G18" s="34" t="s">
        <v>42</v>
      </c>
      <c r="H18" s="33" t="s">
        <v>43</v>
      </c>
      <c r="I18" s="34" t="s">
        <v>42</v>
      </c>
      <c r="J18" s="33" t="s">
        <v>43</v>
      </c>
      <c r="K18" s="34" t="s">
        <v>42</v>
      </c>
      <c r="L18" s="33" t="s">
        <v>43</v>
      </c>
      <c r="M18" s="34" t="s">
        <v>42</v>
      </c>
      <c r="N18" s="33" t="s">
        <v>43</v>
      </c>
      <c r="O18" s="34" t="s">
        <v>42</v>
      </c>
      <c r="P18" s="33" t="s">
        <v>43</v>
      </c>
      <c r="Q18" s="34" t="s">
        <v>42</v>
      </c>
      <c r="R18" s="33" t="s">
        <v>43</v>
      </c>
      <c r="S18" s="34" t="s">
        <v>42</v>
      </c>
      <c r="T18" s="33" t="s">
        <v>43</v>
      </c>
    </row>
    <row r="19" spans="1:20" ht="13.5">
      <c r="A19" s="26"/>
      <c r="B19" s="99" t="s">
        <v>11</v>
      </c>
      <c r="C19" s="100">
        <v>1072</v>
      </c>
      <c r="D19" s="102">
        <v>767</v>
      </c>
      <c r="E19" s="100">
        <v>576</v>
      </c>
      <c r="F19" s="102">
        <v>411</v>
      </c>
      <c r="G19" s="103">
        <f>(E19-C19)/C19</f>
        <v>-0.4626865671641791</v>
      </c>
      <c r="H19" s="105">
        <f>(F19-D19)/D19</f>
        <v>-0.4641460234680574</v>
      </c>
      <c r="I19" s="106">
        <v>1144</v>
      </c>
      <c r="J19" s="108">
        <v>828</v>
      </c>
      <c r="K19" s="106">
        <v>265</v>
      </c>
      <c r="L19" s="108">
        <v>166</v>
      </c>
      <c r="M19" s="109">
        <f>(K19-I19)/I19</f>
        <v>-0.7683566433566433</v>
      </c>
      <c r="N19" s="111">
        <f>(L19-J19)/J19</f>
        <v>-0.7995169082125604</v>
      </c>
      <c r="O19" s="100">
        <v>1212</v>
      </c>
      <c r="P19" s="102">
        <v>873</v>
      </c>
      <c r="Q19" s="100">
        <v>482</v>
      </c>
      <c r="R19" s="102">
        <v>400</v>
      </c>
      <c r="S19" s="103">
        <f>(Q19-O19)/O19</f>
        <v>-0.6023102310231023</v>
      </c>
      <c r="T19" s="105">
        <f>(R19-P19)/P19</f>
        <v>-0.5418098510882016</v>
      </c>
    </row>
    <row r="20" spans="1:20" ht="13.5">
      <c r="A20" s="26"/>
      <c r="B20" s="99" t="s">
        <v>12</v>
      </c>
      <c r="C20" s="100">
        <v>1079</v>
      </c>
      <c r="D20" s="102">
        <v>769</v>
      </c>
      <c r="E20" s="100">
        <v>581</v>
      </c>
      <c r="F20" s="102">
        <v>417</v>
      </c>
      <c r="G20" s="103">
        <f>(E20-C20)/C20</f>
        <v>-0.46153846153846156</v>
      </c>
      <c r="H20" s="105">
        <f>(F20-D20)/D20</f>
        <v>-0.4577373211963589</v>
      </c>
      <c r="I20" s="106">
        <v>1147</v>
      </c>
      <c r="J20" s="108">
        <v>832</v>
      </c>
      <c r="K20" s="106">
        <v>266</v>
      </c>
      <c r="L20" s="108">
        <v>173</v>
      </c>
      <c r="M20" s="109">
        <f>(K20-I20)/I20</f>
        <v>-0.7680906713164778</v>
      </c>
      <c r="N20" s="111">
        <f>(L20-J20)/J20</f>
        <v>-0.7920673076923077</v>
      </c>
      <c r="O20" s="100">
        <v>1224</v>
      </c>
      <c r="P20" s="102">
        <v>876</v>
      </c>
      <c r="Q20" s="100">
        <v>488</v>
      </c>
      <c r="R20" s="102">
        <v>403</v>
      </c>
      <c r="S20" s="103">
        <f>(Q20-O20)/O20</f>
        <v>-0.6013071895424836</v>
      </c>
      <c r="T20" s="105">
        <f>(R20-P20)/P20</f>
        <v>-0.5399543378995434</v>
      </c>
    </row>
    <row r="21" spans="1:20" ht="13.5">
      <c r="A21" s="26"/>
      <c r="B21" s="162"/>
      <c r="C21" s="163"/>
      <c r="D21" s="163"/>
      <c r="E21" s="163"/>
      <c r="F21" s="163"/>
      <c r="G21" s="164"/>
      <c r="H21" s="164"/>
      <c r="I21" s="163"/>
      <c r="J21" s="163"/>
      <c r="K21" s="163"/>
      <c r="L21" s="163"/>
      <c r="M21" s="164"/>
      <c r="N21" s="164"/>
      <c r="O21" s="163"/>
      <c r="P21" s="163"/>
      <c r="Q21" s="163"/>
      <c r="R21" s="163"/>
      <c r="S21" s="164"/>
      <c r="T21" s="165"/>
    </row>
    <row r="22" spans="1:20" ht="13.5">
      <c r="A22" s="26"/>
      <c r="B22" s="162"/>
      <c r="C22" s="209" t="s">
        <v>4</v>
      </c>
      <c r="D22" s="209"/>
      <c r="E22" s="209"/>
      <c r="F22" s="209"/>
      <c r="G22" s="209"/>
      <c r="H22" s="209"/>
      <c r="I22" s="163"/>
      <c r="J22" s="163"/>
      <c r="K22" s="163"/>
      <c r="L22" s="163"/>
      <c r="M22" s="164"/>
      <c r="N22" s="164"/>
      <c r="O22" s="163"/>
      <c r="P22" s="163"/>
      <c r="Q22" s="163"/>
      <c r="R22" s="163"/>
      <c r="S22" s="164"/>
      <c r="T22" s="165"/>
    </row>
    <row r="23" spans="1:20" ht="13.5">
      <c r="A23" s="26"/>
      <c r="B23" s="162"/>
      <c r="C23" s="210">
        <v>2019</v>
      </c>
      <c r="D23" s="210"/>
      <c r="E23" s="210">
        <v>2020</v>
      </c>
      <c r="F23" s="210"/>
      <c r="G23" s="210" t="s">
        <v>6</v>
      </c>
      <c r="H23" s="210"/>
      <c r="I23" s="163"/>
      <c r="J23" s="163"/>
      <c r="K23" s="163"/>
      <c r="L23" s="163"/>
      <c r="M23" s="164"/>
      <c r="N23" s="164"/>
      <c r="O23" s="163"/>
      <c r="P23" s="163"/>
      <c r="Q23" s="163"/>
      <c r="R23" s="163"/>
      <c r="S23" s="164"/>
      <c r="T23" s="165"/>
    </row>
    <row r="24" spans="1:20" ht="24.75">
      <c r="A24" s="26"/>
      <c r="B24" s="162"/>
      <c r="C24" s="36" t="s">
        <v>42</v>
      </c>
      <c r="D24" s="36" t="s">
        <v>43</v>
      </c>
      <c r="E24" s="36" t="s">
        <v>42</v>
      </c>
      <c r="F24" s="36" t="s">
        <v>43</v>
      </c>
      <c r="G24" s="36" t="s">
        <v>42</v>
      </c>
      <c r="H24" s="36" t="s">
        <v>43</v>
      </c>
      <c r="I24" s="163"/>
      <c r="J24" s="163"/>
      <c r="K24" s="163"/>
      <c r="L24" s="163"/>
      <c r="M24" s="164"/>
      <c r="N24" s="164"/>
      <c r="O24" s="163"/>
      <c r="P24" s="163"/>
      <c r="Q24" s="163"/>
      <c r="R24" s="163"/>
      <c r="S24" s="164"/>
      <c r="T24" s="165"/>
    </row>
    <row r="25" spans="1:20" ht="13.5">
      <c r="A25" s="26"/>
      <c r="B25" s="162"/>
      <c r="C25" s="166">
        <f aca="true" t="shared" si="0" ref="C25:F26">C19+I19+O19</f>
        <v>3428</v>
      </c>
      <c r="D25" s="166">
        <f t="shared" si="0"/>
        <v>2468</v>
      </c>
      <c r="E25" s="166">
        <f t="shared" si="0"/>
        <v>1323</v>
      </c>
      <c r="F25" s="166">
        <f t="shared" si="0"/>
        <v>977</v>
      </c>
      <c r="G25" s="167">
        <f>(E25-C25)/C25</f>
        <v>-0.6140606767794633</v>
      </c>
      <c r="H25" s="167">
        <f>(F25-D25)/D25</f>
        <v>-0.6041329011345219</v>
      </c>
      <c r="I25" s="163"/>
      <c r="J25" s="163"/>
      <c r="K25" s="163"/>
      <c r="L25" s="163"/>
      <c r="M25" s="164"/>
      <c r="N25" s="164"/>
      <c r="O25" s="163"/>
      <c r="P25" s="163"/>
      <c r="Q25" s="163"/>
      <c r="R25" s="163"/>
      <c r="S25" s="164"/>
      <c r="T25" s="165"/>
    </row>
    <row r="26" spans="1:20" ht="13.5">
      <c r="A26" s="26"/>
      <c r="B26" s="162"/>
      <c r="C26" s="166">
        <f t="shared" si="0"/>
        <v>3450</v>
      </c>
      <c r="D26" s="166">
        <f t="shared" si="0"/>
        <v>2477</v>
      </c>
      <c r="E26" s="166">
        <f t="shared" si="0"/>
        <v>1335</v>
      </c>
      <c r="F26" s="166">
        <f t="shared" si="0"/>
        <v>993</v>
      </c>
      <c r="G26" s="167">
        <f>(E26-C26)/C26</f>
        <v>-0.6130434782608696</v>
      </c>
      <c r="H26" s="167">
        <f>(F26-D26)/D26</f>
        <v>-0.5991118288251918</v>
      </c>
      <c r="I26" s="163"/>
      <c r="J26" s="163"/>
      <c r="K26" s="163"/>
      <c r="L26" s="163"/>
      <c r="M26" s="164"/>
      <c r="N26" s="164"/>
      <c r="O26" s="163"/>
      <c r="P26" s="163"/>
      <c r="Q26" s="163"/>
      <c r="R26" s="163"/>
      <c r="S26" s="164"/>
      <c r="T26" s="165"/>
    </row>
    <row r="27" spans="1:20" ht="13.5">
      <c r="A27" s="26"/>
      <c r="B27" s="182" t="s">
        <v>8</v>
      </c>
      <c r="C27" s="182"/>
      <c r="D27" s="182"/>
      <c r="E27" s="182"/>
      <c r="F27" s="182"/>
      <c r="G27" s="182"/>
      <c r="H27" s="182"/>
      <c r="I27" s="182"/>
      <c r="J27" s="182"/>
      <c r="K27" s="182"/>
      <c r="L27" s="85"/>
      <c r="M27" s="184" t="s">
        <v>13</v>
      </c>
      <c r="N27" s="184"/>
      <c r="O27" s="184"/>
      <c r="P27" s="184"/>
      <c r="Q27" s="184"/>
      <c r="R27" s="184"/>
      <c r="S27" s="184"/>
      <c r="T27" s="86"/>
    </row>
    <row r="28" spans="1:20" ht="13.5">
      <c r="A28" s="26"/>
      <c r="B28" s="182" t="s">
        <v>45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86"/>
    </row>
  </sheetData>
  <sheetProtection/>
  <mergeCells count="42">
    <mergeCell ref="B2:M2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8:H8"/>
    <mergeCell ref="I8:N8"/>
    <mergeCell ref="O8:T8"/>
    <mergeCell ref="C9:D9"/>
    <mergeCell ref="E9:F9"/>
    <mergeCell ref="G9:H9"/>
    <mergeCell ref="B12:K12"/>
    <mergeCell ref="M12:S12"/>
    <mergeCell ref="B13:P13"/>
    <mergeCell ref="B15:K15"/>
    <mergeCell ref="C16:H16"/>
    <mergeCell ref="I16:N16"/>
    <mergeCell ref="O16:T16"/>
    <mergeCell ref="C17:D17"/>
    <mergeCell ref="E17:F17"/>
    <mergeCell ref="G17:H17"/>
    <mergeCell ref="I17:J17"/>
    <mergeCell ref="K17:L17"/>
    <mergeCell ref="M17:N17"/>
    <mergeCell ref="B27:K27"/>
    <mergeCell ref="M27:S27"/>
    <mergeCell ref="B28:S28"/>
    <mergeCell ref="O17:P17"/>
    <mergeCell ref="Q17:R17"/>
    <mergeCell ref="S17:T17"/>
    <mergeCell ref="C22:H22"/>
    <mergeCell ref="C23:D23"/>
    <mergeCell ref="E23:F23"/>
    <mergeCell ref="G23:H23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showGridLines="0" tabSelected="1" zoomScalePageLayoutView="0" workbookViewId="0" topLeftCell="A1">
      <selection activeCell="A1" sqref="A1"/>
    </sheetView>
  </sheetViews>
  <sheetFormatPr defaultColWidth="10.296875" defaultRowHeight="19.5" customHeight="1"/>
  <cols>
    <col min="1" max="1" width="10.19921875" style="1" customWidth="1"/>
    <col min="2" max="2" width="9.69921875" style="1" customWidth="1"/>
    <col min="3" max="3" width="6.59765625" style="1" customWidth="1"/>
    <col min="4" max="4" width="7" style="1" customWidth="1"/>
    <col min="5" max="5" width="7.3984375" style="1" customWidth="1"/>
    <col min="6" max="6" width="7" style="1" customWidth="1"/>
    <col min="7" max="7" width="6.69921875" style="1" customWidth="1"/>
    <col min="8" max="8" width="7.19921875" style="1" customWidth="1"/>
    <col min="9" max="9" width="6.69921875" style="1" customWidth="1"/>
    <col min="10" max="11" width="7" style="1" customWidth="1"/>
    <col min="12" max="12" width="6.8984375" style="1" customWidth="1"/>
    <col min="13" max="13" width="6.796875" style="1" customWidth="1"/>
    <col min="14" max="14" width="7.09765625" style="1" customWidth="1"/>
    <col min="15" max="15" width="6.3984375" style="1" customWidth="1"/>
    <col min="16" max="16" width="6.69921875" style="1" customWidth="1"/>
    <col min="17" max="17" width="6.19921875" style="1" customWidth="1"/>
    <col min="18" max="18" width="7.69921875" style="1" customWidth="1"/>
    <col min="19" max="19" width="7.09765625" style="1" customWidth="1"/>
    <col min="20" max="20" width="7.3984375" style="1" customWidth="1"/>
    <col min="21" max="16384" width="10.19921875" style="1" customWidth="1"/>
  </cols>
  <sheetData>
    <row r="1" spans="1:20" ht="13.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3.5">
      <c r="A2" s="26"/>
      <c r="B2" s="195" t="s">
        <v>46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27"/>
      <c r="O2" s="90"/>
      <c r="P2" s="90"/>
      <c r="Q2" s="90"/>
      <c r="R2" s="90"/>
      <c r="S2" s="90"/>
      <c r="T2" s="90"/>
    </row>
    <row r="3" spans="1:20" ht="13.5">
      <c r="A3" s="26"/>
      <c r="B3" s="29"/>
      <c r="C3" s="205" t="s">
        <v>1</v>
      </c>
      <c r="D3" s="206"/>
      <c r="E3" s="206"/>
      <c r="F3" s="206"/>
      <c r="G3" s="206"/>
      <c r="H3" s="207"/>
      <c r="I3" s="205" t="s">
        <v>2</v>
      </c>
      <c r="J3" s="206"/>
      <c r="K3" s="206"/>
      <c r="L3" s="206"/>
      <c r="M3" s="207"/>
      <c r="N3" s="173"/>
      <c r="O3" s="205" t="s">
        <v>3</v>
      </c>
      <c r="P3" s="206"/>
      <c r="Q3" s="206"/>
      <c r="R3" s="206"/>
      <c r="S3" s="206"/>
      <c r="T3" s="207"/>
    </row>
    <row r="4" spans="1:20" ht="13.5">
      <c r="A4" s="26"/>
      <c r="B4" s="29"/>
      <c r="C4" s="179">
        <v>2019</v>
      </c>
      <c r="D4" s="181"/>
      <c r="E4" s="179">
        <v>2020</v>
      </c>
      <c r="F4" s="181"/>
      <c r="G4" s="179" t="s">
        <v>6</v>
      </c>
      <c r="H4" s="181"/>
      <c r="I4" s="179">
        <v>2019</v>
      </c>
      <c r="J4" s="181"/>
      <c r="K4" s="179">
        <v>2020</v>
      </c>
      <c r="L4" s="181"/>
      <c r="M4" s="179" t="s">
        <v>6</v>
      </c>
      <c r="N4" s="181"/>
      <c r="O4" s="179">
        <v>2019</v>
      </c>
      <c r="P4" s="181"/>
      <c r="Q4" s="179">
        <v>2020</v>
      </c>
      <c r="R4" s="181"/>
      <c r="S4" s="179" t="s">
        <v>6</v>
      </c>
      <c r="T4" s="181"/>
    </row>
    <row r="5" spans="1:20" ht="37.5">
      <c r="A5" s="26"/>
      <c r="B5" s="30" t="s">
        <v>41</v>
      </c>
      <c r="C5" s="150" t="s">
        <v>47</v>
      </c>
      <c r="D5" s="151" t="s">
        <v>48</v>
      </c>
      <c r="E5" s="150" t="s">
        <v>47</v>
      </c>
      <c r="F5" s="151" t="s">
        <v>48</v>
      </c>
      <c r="G5" s="150" t="s">
        <v>47</v>
      </c>
      <c r="H5" s="151" t="s">
        <v>48</v>
      </c>
      <c r="I5" s="150" t="s">
        <v>47</v>
      </c>
      <c r="J5" s="151" t="s">
        <v>48</v>
      </c>
      <c r="K5" s="150" t="s">
        <v>47</v>
      </c>
      <c r="L5" s="151" t="s">
        <v>48</v>
      </c>
      <c r="M5" s="150" t="s">
        <v>47</v>
      </c>
      <c r="N5" s="151" t="s">
        <v>48</v>
      </c>
      <c r="O5" s="150" t="s">
        <v>47</v>
      </c>
      <c r="P5" s="151" t="s">
        <v>48</v>
      </c>
      <c r="Q5" s="150" t="s">
        <v>47</v>
      </c>
      <c r="R5" s="151" t="s">
        <v>48</v>
      </c>
      <c r="S5" s="150" t="s">
        <v>47</v>
      </c>
      <c r="T5" s="151" t="s">
        <v>48</v>
      </c>
    </row>
    <row r="6" spans="1:20" ht="13.5">
      <c r="A6" s="26"/>
      <c r="B6" s="152" t="s">
        <v>7</v>
      </c>
      <c r="C6" s="153">
        <v>8684</v>
      </c>
      <c r="D6" s="154">
        <v>18631</v>
      </c>
      <c r="E6" s="153">
        <v>6727</v>
      </c>
      <c r="F6" s="154">
        <v>15068</v>
      </c>
      <c r="G6" s="155">
        <f>(E6-C6)/C6</f>
        <v>-0.22535697835099033</v>
      </c>
      <c r="H6" s="156">
        <f>(F6-D6)/D6</f>
        <v>-0.1912404057753207</v>
      </c>
      <c r="I6" s="157">
        <v>8502</v>
      </c>
      <c r="J6" s="158">
        <v>17729</v>
      </c>
      <c r="K6" s="157">
        <v>4159</v>
      </c>
      <c r="L6" s="158">
        <v>11077</v>
      </c>
      <c r="M6" s="159">
        <f>(K6-I6)/I6</f>
        <v>-0.5108209832980475</v>
      </c>
      <c r="N6" s="160">
        <f>(L6-J6)/J6</f>
        <v>-0.3752044672570365</v>
      </c>
      <c r="O6" s="153">
        <v>7934</v>
      </c>
      <c r="P6" s="154">
        <v>17436</v>
      </c>
      <c r="Q6" s="153">
        <v>4602</v>
      </c>
      <c r="R6" s="154">
        <v>13166</v>
      </c>
      <c r="S6" s="155">
        <f>(Q6-O6)/O6</f>
        <v>-0.41996470884799597</v>
      </c>
      <c r="T6" s="156">
        <f>(R6-P6)/P6</f>
        <v>-0.24489561826106906</v>
      </c>
    </row>
    <row r="7" spans="1:20" ht="13.5">
      <c r="A7" s="26"/>
      <c r="B7" s="85"/>
      <c r="C7" s="145"/>
      <c r="D7" s="161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</row>
    <row r="8" spans="1:20" ht="13.5">
      <c r="A8" s="26"/>
      <c r="B8" s="85"/>
      <c r="C8" s="212" t="s">
        <v>4</v>
      </c>
      <c r="D8" s="212"/>
      <c r="E8" s="212"/>
      <c r="F8" s="212"/>
      <c r="G8" s="212"/>
      <c r="H8" s="212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</row>
    <row r="9" spans="1:20" ht="13.5">
      <c r="A9" s="26"/>
      <c r="B9" s="85"/>
      <c r="C9" s="211">
        <v>2019</v>
      </c>
      <c r="D9" s="211"/>
      <c r="E9" s="211">
        <v>2020</v>
      </c>
      <c r="F9" s="211"/>
      <c r="G9" s="211" t="s">
        <v>6</v>
      </c>
      <c r="H9" s="211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</row>
    <row r="10" spans="1:20" ht="24.75">
      <c r="A10" s="26"/>
      <c r="B10" s="85"/>
      <c r="C10" s="32" t="s">
        <v>47</v>
      </c>
      <c r="D10" s="32" t="s">
        <v>48</v>
      </c>
      <c r="E10" s="32" t="s">
        <v>47</v>
      </c>
      <c r="F10" s="32" t="s">
        <v>48</v>
      </c>
      <c r="G10" s="32" t="s">
        <v>47</v>
      </c>
      <c r="H10" s="32" t="s">
        <v>48</v>
      </c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</row>
    <row r="11" spans="1:20" ht="13.5">
      <c r="A11" s="26"/>
      <c r="B11" s="85"/>
      <c r="C11" s="101">
        <f>C6+I6+O6</f>
        <v>25120</v>
      </c>
      <c r="D11" s="101">
        <f>D6+J6+P6</f>
        <v>53796</v>
      </c>
      <c r="E11" s="101">
        <f>E6+K6+Q6</f>
        <v>15488</v>
      </c>
      <c r="F11" s="101">
        <f>F6+L6+R6</f>
        <v>39311</v>
      </c>
      <c r="G11" s="104">
        <f>(E11-C11)/C11</f>
        <v>-0.3834394904458599</v>
      </c>
      <c r="H11" s="104">
        <f>(F11-D11)/D11</f>
        <v>-0.2692579373931147</v>
      </c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1:20" ht="13.5">
      <c r="A12" s="26"/>
      <c r="B12" s="85"/>
      <c r="C12" s="149"/>
      <c r="D12" s="149"/>
      <c r="E12" s="149"/>
      <c r="F12" s="149"/>
      <c r="G12" s="168"/>
      <c r="H12" s="168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1:20" ht="13.5">
      <c r="A13" s="26"/>
      <c r="B13" s="182" t="s">
        <v>8</v>
      </c>
      <c r="C13" s="182"/>
      <c r="D13" s="182"/>
      <c r="E13" s="182"/>
      <c r="F13" s="182"/>
      <c r="G13" s="182"/>
      <c r="H13" s="182"/>
      <c r="I13" s="182"/>
      <c r="J13" s="182"/>
      <c r="K13" s="182"/>
      <c r="L13" s="85"/>
      <c r="M13" s="184" t="s">
        <v>13</v>
      </c>
      <c r="N13" s="184"/>
      <c r="O13" s="184"/>
      <c r="P13" s="184"/>
      <c r="Q13" s="184"/>
      <c r="R13" s="184"/>
      <c r="S13" s="184"/>
      <c r="T13" s="86"/>
    </row>
    <row r="14" spans="1:20" ht="13.5">
      <c r="A14" s="26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</row>
    <row r="15" spans="1:20" ht="13.5">
      <c r="A15" s="26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85"/>
      <c r="R15" s="85"/>
      <c r="S15" s="85"/>
      <c r="T15" s="85"/>
    </row>
    <row r="16" spans="1:20" ht="13.5">
      <c r="A16" s="26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</row>
  </sheetData>
  <sheetProtection/>
  <mergeCells count="22">
    <mergeCell ref="B2:M2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8:H8"/>
    <mergeCell ref="I8:N8"/>
    <mergeCell ref="O8:T8"/>
    <mergeCell ref="C9:D9"/>
    <mergeCell ref="E9:F9"/>
    <mergeCell ref="G9:H9"/>
    <mergeCell ref="B13:K13"/>
    <mergeCell ref="M13:S13"/>
    <mergeCell ref="B15:P15"/>
  </mergeCells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Campbell</dc:creator>
  <cp:keywords/>
  <dc:description/>
  <cp:lastModifiedBy>Susanne Campbell</cp:lastModifiedBy>
  <dcterms:created xsi:type="dcterms:W3CDTF">2020-06-22T20:30:36Z</dcterms:created>
  <dcterms:modified xsi:type="dcterms:W3CDTF">2020-06-23T16:53:29Z</dcterms:modified>
  <cp:category/>
  <cp:version/>
  <cp:contentType/>
  <cp:contentStatus/>
</cp:coreProperties>
</file>